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Groupes\Dfm\Executif\YvBoucha\Avantages sociaux futurs\Allègement COVID-19\"/>
    </mc:Choice>
  </mc:AlternateContent>
  <bookViews>
    <workbookView xWindow="0" yWindow="0" windowWidth="7470" windowHeight="2160"/>
  </bookViews>
  <sheets>
    <sheet name="Sommaire comparatif" sheetId="29" r:id="rId1"/>
    <sheet name="Sans lissage" sheetId="22" r:id="rId2"/>
    <sheet name="Lissage 3 ans" sheetId="24" r:id="rId3"/>
    <sheet name="Lissage 4 ans" sheetId="30" r:id="rId4"/>
    <sheet name="Lissage 5 ans" sheetId="28" r:id="rId5"/>
  </sheets>
  <definedNames>
    <definedName name="_xlnm.Print_Titles" localSheetId="0">'Sommaire comparatif'!$1:$6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22" l="1"/>
  <c r="I42" i="22" s="1"/>
  <c r="G42" i="22"/>
  <c r="H42" i="24"/>
  <c r="I42" i="24" s="1"/>
  <c r="J42" i="24" s="1"/>
  <c r="K42" i="24" s="1"/>
  <c r="G42" i="24"/>
  <c r="H42" i="30"/>
  <c r="I42" i="30" s="1"/>
  <c r="J42" i="30" s="1"/>
  <c r="K42" i="30" s="1"/>
  <c r="L42" i="30" s="1"/>
  <c r="G42" i="30"/>
  <c r="H42" i="28"/>
  <c r="I42" i="28" s="1"/>
  <c r="J42" i="28" s="1"/>
  <c r="K42" i="28" s="1"/>
  <c r="L42" i="28" s="1"/>
  <c r="M42" i="28" s="1"/>
  <c r="G42" i="28"/>
  <c r="G60" i="28" l="1"/>
  <c r="G59" i="30"/>
  <c r="G58" i="24"/>
  <c r="G56" i="22"/>
  <c r="F11" i="22"/>
  <c r="F11" i="24"/>
  <c r="F11" i="28"/>
  <c r="H37" i="30" l="1"/>
  <c r="I37" i="30" s="1"/>
  <c r="J37" i="30" s="1"/>
  <c r="K37" i="30" s="1"/>
  <c r="L37" i="30" s="1"/>
  <c r="M37" i="30" s="1"/>
  <c r="N37" i="30" s="1"/>
  <c r="O37" i="30" s="1"/>
  <c r="P37" i="30" s="1"/>
  <c r="H36" i="30"/>
  <c r="I36" i="30" s="1"/>
  <c r="J36" i="30" s="1"/>
  <c r="K36" i="30" s="1"/>
  <c r="L36" i="30" s="1"/>
  <c r="M36" i="30" s="1"/>
  <c r="N36" i="30" s="1"/>
  <c r="O36" i="30" s="1"/>
  <c r="P36" i="30" s="1"/>
  <c r="A19" i="30"/>
  <c r="G19" i="30" s="1"/>
  <c r="D18" i="30"/>
  <c r="D29" i="30" s="1"/>
  <c r="C18" i="30"/>
  <c r="H17" i="30"/>
  <c r="I17" i="30" s="1"/>
  <c r="J17" i="30" s="1"/>
  <c r="K17" i="30" s="1"/>
  <c r="L17" i="30" s="1"/>
  <c r="M17" i="30" s="1"/>
  <c r="N17" i="30" s="1"/>
  <c r="O17" i="30" s="1"/>
  <c r="P17" i="30" s="1"/>
  <c r="H16" i="30"/>
  <c r="I16" i="30" s="1"/>
  <c r="L13" i="30"/>
  <c r="P13" i="30" s="1"/>
  <c r="F11" i="30"/>
  <c r="H19" i="30" l="1"/>
  <c r="A20" i="30"/>
  <c r="H18" i="30"/>
  <c r="F19" i="30"/>
  <c r="G18" i="30"/>
  <c r="J16" i="30"/>
  <c r="H59" i="30"/>
  <c r="I59" i="30" s="1"/>
  <c r="J59" i="30" s="1"/>
  <c r="K59" i="30" s="1"/>
  <c r="L59" i="30" s="1"/>
  <c r="M59" i="30" s="1"/>
  <c r="N59" i="30" s="1"/>
  <c r="O59" i="30" s="1"/>
  <c r="P59" i="30" s="1"/>
  <c r="F18" i="30"/>
  <c r="I18" i="30"/>
  <c r="C29" i="30"/>
  <c r="I19" i="30"/>
  <c r="I20" i="30"/>
  <c r="H20" i="30"/>
  <c r="G20" i="30" l="1"/>
  <c r="A21" i="30"/>
  <c r="J21" i="30" s="1"/>
  <c r="F20" i="30"/>
  <c r="J18" i="30"/>
  <c r="J19" i="30"/>
  <c r="K16" i="30"/>
  <c r="J20" i="30"/>
  <c r="G6" i="29"/>
  <c r="H6" i="29" s="1"/>
  <c r="I6" i="29" s="1"/>
  <c r="J6" i="29" s="1"/>
  <c r="K6" i="29" s="1"/>
  <c r="L6" i="29" s="1"/>
  <c r="M6" i="29" s="1"/>
  <c r="N6" i="29" s="1"/>
  <c r="O6" i="29" s="1"/>
  <c r="G5" i="29"/>
  <c r="H5" i="29" s="1"/>
  <c r="I5" i="29" s="1"/>
  <c r="J5" i="29" s="1"/>
  <c r="K5" i="29" s="1"/>
  <c r="L5" i="29" s="1"/>
  <c r="M5" i="29" s="1"/>
  <c r="N5" i="29" s="1"/>
  <c r="O5" i="29" s="1"/>
  <c r="H37" i="28"/>
  <c r="I37" i="28" s="1"/>
  <c r="J37" i="28" s="1"/>
  <c r="K37" i="28" s="1"/>
  <c r="L37" i="28" s="1"/>
  <c r="M37" i="28" s="1"/>
  <c r="N37" i="28" s="1"/>
  <c r="O37" i="28" s="1"/>
  <c r="P37" i="28" s="1"/>
  <c r="H36" i="28"/>
  <c r="I36" i="28" s="1"/>
  <c r="J36" i="28" s="1"/>
  <c r="K36" i="28" s="1"/>
  <c r="L36" i="28" s="1"/>
  <c r="M36" i="28" s="1"/>
  <c r="N36" i="28" s="1"/>
  <c r="O36" i="28" s="1"/>
  <c r="P36" i="28" s="1"/>
  <c r="A19" i="28"/>
  <c r="G19" i="28" s="1"/>
  <c r="D18" i="28"/>
  <c r="D29" i="28" s="1"/>
  <c r="C18" i="28"/>
  <c r="H60" i="28" s="1"/>
  <c r="I60" i="28" s="1"/>
  <c r="J60" i="28" s="1"/>
  <c r="K60" i="28" s="1"/>
  <c r="L60" i="28" s="1"/>
  <c r="M60" i="28" s="1"/>
  <c r="N60" i="28" s="1"/>
  <c r="O60" i="28" s="1"/>
  <c r="P60" i="28" s="1"/>
  <c r="H17" i="28"/>
  <c r="I17" i="28" s="1"/>
  <c r="J17" i="28" s="1"/>
  <c r="K17" i="28" s="1"/>
  <c r="L17" i="28" s="1"/>
  <c r="M17" i="28" s="1"/>
  <c r="N17" i="28" s="1"/>
  <c r="O17" i="28" s="1"/>
  <c r="P17" i="28" s="1"/>
  <c r="H16" i="28"/>
  <c r="L13" i="28"/>
  <c r="P13" i="28" s="1"/>
  <c r="H37" i="24"/>
  <c r="I37" i="24" s="1"/>
  <c r="J37" i="24" s="1"/>
  <c r="K37" i="24" s="1"/>
  <c r="L37" i="24" s="1"/>
  <c r="M37" i="24" s="1"/>
  <c r="N37" i="24" s="1"/>
  <c r="O37" i="24" s="1"/>
  <c r="P37" i="24" s="1"/>
  <c r="H36" i="24"/>
  <c r="I36" i="24" s="1"/>
  <c r="J36" i="24" s="1"/>
  <c r="K36" i="24" s="1"/>
  <c r="L36" i="24" s="1"/>
  <c r="M36" i="24" s="1"/>
  <c r="N36" i="24" s="1"/>
  <c r="O36" i="24" s="1"/>
  <c r="P36" i="24" s="1"/>
  <c r="A19" i="24"/>
  <c r="A20" i="24" s="1"/>
  <c r="D18" i="24"/>
  <c r="D29" i="24" s="1"/>
  <c r="C18" i="24"/>
  <c r="H58" i="24" s="1"/>
  <c r="I58" i="24" s="1"/>
  <c r="J58" i="24" s="1"/>
  <c r="K58" i="24" s="1"/>
  <c r="H17" i="24"/>
  <c r="I17" i="24" s="1"/>
  <c r="J17" i="24" s="1"/>
  <c r="K17" i="24" s="1"/>
  <c r="L17" i="24" s="1"/>
  <c r="M17" i="24" s="1"/>
  <c r="N17" i="24" s="1"/>
  <c r="O17" i="24" s="1"/>
  <c r="P17" i="24" s="1"/>
  <c r="H16" i="24"/>
  <c r="L13" i="24"/>
  <c r="P13" i="24" s="1"/>
  <c r="H37" i="22"/>
  <c r="I37" i="22" s="1"/>
  <c r="J37" i="22" s="1"/>
  <c r="K37" i="22" s="1"/>
  <c r="L37" i="22" s="1"/>
  <c r="M37" i="22" s="1"/>
  <c r="N37" i="22" s="1"/>
  <c r="O37" i="22" s="1"/>
  <c r="P37" i="22" s="1"/>
  <c r="H36" i="22"/>
  <c r="I36" i="22" s="1"/>
  <c r="J36" i="22" s="1"/>
  <c r="K36" i="22" s="1"/>
  <c r="L36" i="22" s="1"/>
  <c r="M36" i="22" s="1"/>
  <c r="N36" i="22" s="1"/>
  <c r="O36" i="22" s="1"/>
  <c r="P36" i="22" s="1"/>
  <c r="A19" i="22"/>
  <c r="G18" i="22"/>
  <c r="D18" i="22"/>
  <c r="D29" i="22" s="1"/>
  <c r="C18" i="22"/>
  <c r="H17" i="22"/>
  <c r="I17" i="22" s="1"/>
  <c r="J17" i="22" s="1"/>
  <c r="K17" i="22" s="1"/>
  <c r="L17" i="22" s="1"/>
  <c r="M17" i="22" s="1"/>
  <c r="N17" i="22" s="1"/>
  <c r="O17" i="22" s="1"/>
  <c r="P17" i="22" s="1"/>
  <c r="H16" i="22"/>
  <c r="I16" i="22" s="1"/>
  <c r="I19" i="22" s="1"/>
  <c r="L13" i="22"/>
  <c r="P13" i="22" s="1"/>
  <c r="H19" i="28" l="1"/>
  <c r="L58" i="24"/>
  <c r="F18" i="22"/>
  <c r="H18" i="24"/>
  <c r="H21" i="30"/>
  <c r="I21" i="30"/>
  <c r="A22" i="30"/>
  <c r="K22" i="30" s="1"/>
  <c r="G21" i="30"/>
  <c r="F21" i="30"/>
  <c r="K21" i="30"/>
  <c r="L16" i="30"/>
  <c r="K20" i="30"/>
  <c r="K18" i="30"/>
  <c r="K19" i="30"/>
  <c r="G19" i="24"/>
  <c r="G18" i="24"/>
  <c r="F19" i="28"/>
  <c r="A20" i="28"/>
  <c r="A21" i="28" s="1"/>
  <c r="I16" i="28"/>
  <c r="I19" i="28" s="1"/>
  <c r="G18" i="28"/>
  <c r="H18" i="28"/>
  <c r="F18" i="28"/>
  <c r="C29" i="28"/>
  <c r="A21" i="24"/>
  <c r="H21" i="24" s="1"/>
  <c r="F20" i="24"/>
  <c r="G20" i="24"/>
  <c r="C29" i="24"/>
  <c r="H19" i="24"/>
  <c r="F18" i="24"/>
  <c r="H20" i="24"/>
  <c r="I16" i="24"/>
  <c r="F19" i="24"/>
  <c r="H19" i="22"/>
  <c r="I18" i="22"/>
  <c r="A20" i="22"/>
  <c r="G19" i="22"/>
  <c r="J16" i="22"/>
  <c r="H56" i="22"/>
  <c r="I56" i="22" s="1"/>
  <c r="J56" i="22" s="1"/>
  <c r="K56" i="22" s="1"/>
  <c r="L56" i="22" s="1"/>
  <c r="M56" i="22" s="1"/>
  <c r="N56" i="22" s="1"/>
  <c r="O56" i="22" s="1"/>
  <c r="P56" i="22" s="1"/>
  <c r="C29" i="22"/>
  <c r="H18" i="22"/>
  <c r="F19" i="22"/>
  <c r="H20" i="28" l="1"/>
  <c r="F20" i="28"/>
  <c r="M58" i="24"/>
  <c r="G20" i="28"/>
  <c r="I22" i="30"/>
  <c r="A23" i="30"/>
  <c r="L23" i="30" s="1"/>
  <c r="G22" i="30"/>
  <c r="F22" i="30"/>
  <c r="J22" i="30"/>
  <c r="H22" i="30"/>
  <c r="L20" i="30"/>
  <c r="L22" i="30"/>
  <c r="L18" i="30"/>
  <c r="M16" i="30"/>
  <c r="L19" i="30"/>
  <c r="L21" i="30"/>
  <c r="J16" i="28"/>
  <c r="J20" i="28" s="1"/>
  <c r="I20" i="28"/>
  <c r="I18" i="28"/>
  <c r="G21" i="28"/>
  <c r="A22" i="28"/>
  <c r="J22" i="28" s="1"/>
  <c r="F21" i="28"/>
  <c r="H21" i="28"/>
  <c r="K16" i="28"/>
  <c r="I21" i="28"/>
  <c r="I20" i="24"/>
  <c r="I21" i="24"/>
  <c r="I19" i="24"/>
  <c r="I18" i="24"/>
  <c r="J16" i="24"/>
  <c r="G21" i="24"/>
  <c r="A22" i="24"/>
  <c r="I22" i="24" s="1"/>
  <c r="F21" i="24"/>
  <c r="A21" i="22"/>
  <c r="J21" i="22" s="1"/>
  <c r="F20" i="22"/>
  <c r="G20" i="22"/>
  <c r="I20" i="22"/>
  <c r="H20" i="22"/>
  <c r="J20" i="22"/>
  <c r="K16" i="22"/>
  <c r="J19" i="22"/>
  <c r="J18" i="22"/>
  <c r="J21" i="28" l="1"/>
  <c r="J19" i="28"/>
  <c r="J18" i="28"/>
  <c r="N58" i="24"/>
  <c r="A24" i="30"/>
  <c r="I23" i="30"/>
  <c r="G23" i="30"/>
  <c r="K23" i="30"/>
  <c r="H23" i="30"/>
  <c r="J23" i="30"/>
  <c r="F23" i="30"/>
  <c r="M23" i="30"/>
  <c r="M19" i="30"/>
  <c r="M22" i="30"/>
  <c r="M18" i="30"/>
  <c r="N16" i="30"/>
  <c r="M20" i="30"/>
  <c r="M21" i="30"/>
  <c r="K21" i="28"/>
  <c r="L16" i="28"/>
  <c r="K20" i="28"/>
  <c r="K19" i="28"/>
  <c r="K22" i="28"/>
  <c r="K18" i="28"/>
  <c r="F22" i="28"/>
  <c r="A23" i="28"/>
  <c r="G22" i="28"/>
  <c r="H22" i="28"/>
  <c r="I22" i="28"/>
  <c r="A23" i="24"/>
  <c r="J23" i="24" s="1"/>
  <c r="F22" i="24"/>
  <c r="G22" i="24"/>
  <c r="H22" i="24"/>
  <c r="J22" i="24"/>
  <c r="J21" i="24"/>
  <c r="J19" i="24"/>
  <c r="J18" i="24"/>
  <c r="J20" i="24"/>
  <c r="K16" i="24"/>
  <c r="K21" i="22"/>
  <c r="K19" i="22"/>
  <c r="K20" i="22"/>
  <c r="K18" i="22"/>
  <c r="L16" i="22"/>
  <c r="G21" i="22"/>
  <c r="A22" i="22"/>
  <c r="F21" i="22"/>
  <c r="I21" i="22"/>
  <c r="H21" i="22"/>
  <c r="O58" i="24" l="1"/>
  <c r="K24" i="30"/>
  <c r="I24" i="30"/>
  <c r="L24" i="30"/>
  <c r="G24" i="30"/>
  <c r="J24" i="30"/>
  <c r="A25" i="30"/>
  <c r="H24" i="30"/>
  <c r="F24" i="30"/>
  <c r="M24" i="30"/>
  <c r="N23" i="30"/>
  <c r="N25" i="30"/>
  <c r="N22" i="30"/>
  <c r="N18" i="30"/>
  <c r="N21" i="30"/>
  <c r="N20" i="30"/>
  <c r="N19" i="30"/>
  <c r="O16" i="30"/>
  <c r="N24" i="30"/>
  <c r="A24" i="28"/>
  <c r="F23" i="28"/>
  <c r="G23" i="28"/>
  <c r="H23" i="28"/>
  <c r="I23" i="28"/>
  <c r="J23" i="28"/>
  <c r="K23" i="28"/>
  <c r="L23" i="28"/>
  <c r="L20" i="28"/>
  <c r="L19" i="28"/>
  <c r="L22" i="28"/>
  <c r="L18" i="28"/>
  <c r="L21" i="28"/>
  <c r="M16" i="28"/>
  <c r="K21" i="24"/>
  <c r="K23" i="24"/>
  <c r="K18" i="24"/>
  <c r="L16" i="24"/>
  <c r="K19" i="24"/>
  <c r="K22" i="24"/>
  <c r="K20" i="24"/>
  <c r="F23" i="24"/>
  <c r="A24" i="24"/>
  <c r="G23" i="24"/>
  <c r="H23" i="24"/>
  <c r="I23" i="24"/>
  <c r="A23" i="22"/>
  <c r="F22" i="22"/>
  <c r="G22" i="22"/>
  <c r="H22" i="22"/>
  <c r="I22" i="22"/>
  <c r="J22" i="22"/>
  <c r="L20" i="22"/>
  <c r="L22" i="22"/>
  <c r="L19" i="22"/>
  <c r="L18" i="22"/>
  <c r="L21" i="22"/>
  <c r="M16" i="22"/>
  <c r="K22" i="22"/>
  <c r="P58" i="24" l="1"/>
  <c r="L25" i="30"/>
  <c r="G25" i="30"/>
  <c r="I25" i="30"/>
  <c r="A26" i="30"/>
  <c r="K25" i="30"/>
  <c r="M25" i="30"/>
  <c r="F25" i="30"/>
  <c r="J25" i="30"/>
  <c r="H25" i="30"/>
  <c r="O25" i="30"/>
  <c r="O21" i="30"/>
  <c r="P16" i="30"/>
  <c r="O23" i="30"/>
  <c r="O20" i="30"/>
  <c r="O24" i="30"/>
  <c r="O18" i="30"/>
  <c r="O22" i="30"/>
  <c r="O19" i="30"/>
  <c r="M24" i="28"/>
  <c r="M19" i="28"/>
  <c r="M22" i="28"/>
  <c r="M18" i="28"/>
  <c r="M21" i="28"/>
  <c r="N16" i="28"/>
  <c r="M23" i="28"/>
  <c r="M20" i="28"/>
  <c r="H24" i="28"/>
  <c r="A25" i="28"/>
  <c r="M25" i="28" s="1"/>
  <c r="G24" i="28"/>
  <c r="F24" i="28"/>
  <c r="I24" i="28"/>
  <c r="J24" i="28"/>
  <c r="K24" i="28"/>
  <c r="L24" i="28"/>
  <c r="A25" i="24"/>
  <c r="G24" i="24"/>
  <c r="F24" i="24"/>
  <c r="H24" i="24"/>
  <c r="I24" i="24"/>
  <c r="J24" i="24"/>
  <c r="K24" i="24"/>
  <c r="L24" i="24"/>
  <c r="L25" i="24"/>
  <c r="M16" i="24"/>
  <c r="L22" i="24"/>
  <c r="L20" i="24"/>
  <c r="L21" i="24"/>
  <c r="L19" i="24"/>
  <c r="L23" i="24"/>
  <c r="L18" i="24"/>
  <c r="G23" i="22"/>
  <c r="F23" i="22"/>
  <c r="A24" i="22"/>
  <c r="M24" i="22" s="1"/>
  <c r="I23" i="22"/>
  <c r="H23" i="22"/>
  <c r="J23" i="22"/>
  <c r="K23" i="22"/>
  <c r="L23" i="22"/>
  <c r="M23" i="22"/>
  <c r="M19" i="22"/>
  <c r="M21" i="22"/>
  <c r="M22" i="22"/>
  <c r="M18" i="22"/>
  <c r="M20" i="22"/>
  <c r="N16" i="22"/>
  <c r="M26" i="30" l="1"/>
  <c r="G26" i="30"/>
  <c r="I26" i="30"/>
  <c r="F26" i="30"/>
  <c r="H26" i="30"/>
  <c r="A27" i="30"/>
  <c r="J26" i="30"/>
  <c r="K26" i="30"/>
  <c r="N26" i="30"/>
  <c r="L26" i="30"/>
  <c r="O26" i="30"/>
  <c r="P25" i="30"/>
  <c r="Q25" i="30" s="1"/>
  <c r="P24" i="30"/>
  <c r="Q24" i="30" s="1"/>
  <c r="P23" i="30"/>
  <c r="Q23" i="30" s="1"/>
  <c r="P20" i="30"/>
  <c r="Q20" i="30" s="1"/>
  <c r="P26" i="30"/>
  <c r="P27" i="30"/>
  <c r="P21" i="30"/>
  <c r="Q21" i="30" s="1"/>
  <c r="P18" i="30"/>
  <c r="P22" i="30"/>
  <c r="Q22" i="30" s="1"/>
  <c r="P19" i="30"/>
  <c r="Q19" i="30" s="1"/>
  <c r="A26" i="28"/>
  <c r="F25" i="28"/>
  <c r="G25" i="28"/>
  <c r="H25" i="28"/>
  <c r="I25" i="28"/>
  <c r="J25" i="28"/>
  <c r="K25" i="28"/>
  <c r="L25" i="28"/>
  <c r="N23" i="28"/>
  <c r="N25" i="28"/>
  <c r="N22" i="28"/>
  <c r="N18" i="28"/>
  <c r="N24" i="28"/>
  <c r="N21" i="28"/>
  <c r="O16" i="28"/>
  <c r="N20" i="28"/>
  <c r="N26" i="28"/>
  <c r="N19" i="28"/>
  <c r="M23" i="24"/>
  <c r="M22" i="24"/>
  <c r="M20" i="24"/>
  <c r="M19" i="24"/>
  <c r="M24" i="24"/>
  <c r="M21" i="24"/>
  <c r="M18" i="24"/>
  <c r="M25" i="24"/>
  <c r="N16" i="24"/>
  <c r="G25" i="24"/>
  <c r="F25" i="24"/>
  <c r="A26" i="24"/>
  <c r="M26" i="24" s="1"/>
  <c r="H25" i="24"/>
  <c r="I25" i="24"/>
  <c r="J25" i="24"/>
  <c r="K25" i="24"/>
  <c r="N22" i="22"/>
  <c r="N24" i="22"/>
  <c r="N20" i="22"/>
  <c r="O16" i="22"/>
  <c r="N23" i="22"/>
  <c r="N18" i="22"/>
  <c r="N19" i="22"/>
  <c r="N21" i="22"/>
  <c r="A25" i="22"/>
  <c r="F24" i="22"/>
  <c r="G24" i="22"/>
  <c r="I24" i="22"/>
  <c r="H24" i="22"/>
  <c r="J24" i="22"/>
  <c r="K24" i="22"/>
  <c r="L24" i="22"/>
  <c r="Q26" i="30" l="1"/>
  <c r="N27" i="30"/>
  <c r="M27" i="30"/>
  <c r="F27" i="30"/>
  <c r="J27" i="30"/>
  <c r="O27" i="30"/>
  <c r="A28" i="30"/>
  <c r="I27" i="30"/>
  <c r="H27" i="30"/>
  <c r="K27" i="30"/>
  <c r="G27" i="30"/>
  <c r="L27" i="30"/>
  <c r="Q18" i="30"/>
  <c r="O26" i="28"/>
  <c r="O22" i="28"/>
  <c r="O24" i="28"/>
  <c r="O21" i="28"/>
  <c r="P16" i="28"/>
  <c r="O20" i="28"/>
  <c r="O25" i="28"/>
  <c r="O23" i="28"/>
  <c r="O19" i="28"/>
  <c r="O18" i="28"/>
  <c r="G26" i="28"/>
  <c r="A27" i="28"/>
  <c r="F26" i="28"/>
  <c r="H26" i="28"/>
  <c r="I26" i="28"/>
  <c r="J26" i="28"/>
  <c r="K26" i="28"/>
  <c r="L26" i="28"/>
  <c r="M26" i="28"/>
  <c r="N26" i="24"/>
  <c r="N22" i="24"/>
  <c r="N24" i="24"/>
  <c r="N19" i="24"/>
  <c r="N20" i="24"/>
  <c r="N21" i="24"/>
  <c r="N18" i="24"/>
  <c r="N25" i="24"/>
  <c r="N23" i="24"/>
  <c r="O16" i="24"/>
  <c r="A27" i="24"/>
  <c r="N27" i="24" s="1"/>
  <c r="F26" i="24"/>
  <c r="G26" i="24"/>
  <c r="H26" i="24"/>
  <c r="I26" i="24"/>
  <c r="J26" i="24"/>
  <c r="K26" i="24"/>
  <c r="L26" i="24"/>
  <c r="G25" i="22"/>
  <c r="F25" i="22"/>
  <c r="A26" i="22"/>
  <c r="H25" i="22"/>
  <c r="I25" i="22"/>
  <c r="J25" i="22"/>
  <c r="K25" i="22"/>
  <c r="L25" i="22"/>
  <c r="M25" i="22"/>
  <c r="O25" i="22"/>
  <c r="O21" i="22"/>
  <c r="O23" i="22"/>
  <c r="O19" i="22"/>
  <c r="O20" i="22"/>
  <c r="O26" i="22"/>
  <c r="O24" i="22"/>
  <c r="P16" i="22"/>
  <c r="O22" i="22"/>
  <c r="O18" i="22"/>
  <c r="N25" i="22"/>
  <c r="Q27" i="30" l="1"/>
  <c r="O28" i="30"/>
  <c r="O29" i="30" s="1"/>
  <c r="H28" i="30"/>
  <c r="H29" i="30" s="1"/>
  <c r="L28" i="30"/>
  <c r="L29" i="30" s="1"/>
  <c r="N28" i="30"/>
  <c r="N29" i="30" s="1"/>
  <c r="F28" i="30"/>
  <c r="I28" i="30"/>
  <c r="I29" i="30" s="1"/>
  <c r="M28" i="30"/>
  <c r="M29" i="30" s="1"/>
  <c r="P28" i="30"/>
  <c r="P29" i="30" s="1"/>
  <c r="G28" i="30"/>
  <c r="G29" i="30" s="1"/>
  <c r="J28" i="30"/>
  <c r="J29" i="30" s="1"/>
  <c r="K28" i="30"/>
  <c r="K29" i="30" s="1"/>
  <c r="A28" i="28"/>
  <c r="P28" i="28" s="1"/>
  <c r="F27" i="28"/>
  <c r="G27" i="28"/>
  <c r="I27" i="28"/>
  <c r="H27" i="28"/>
  <c r="J27" i="28"/>
  <c r="K27" i="28"/>
  <c r="L27" i="28"/>
  <c r="M27" i="28"/>
  <c r="N27" i="28"/>
  <c r="O27" i="28"/>
  <c r="P25" i="28"/>
  <c r="Q25" i="28" s="1"/>
  <c r="P27" i="28"/>
  <c r="P20" i="28"/>
  <c r="Q20" i="28" s="1"/>
  <c r="P23" i="28"/>
  <c r="Q23" i="28" s="1"/>
  <c r="P19" i="28"/>
  <c r="Q19" i="28" s="1"/>
  <c r="P26" i="28"/>
  <c r="Q26" i="28" s="1"/>
  <c r="P18" i="28"/>
  <c r="P22" i="28"/>
  <c r="Q22" i="28" s="1"/>
  <c r="P24" i="28"/>
  <c r="Q24" i="28" s="1"/>
  <c r="P21" i="28"/>
  <c r="Q21" i="28" s="1"/>
  <c r="O27" i="24"/>
  <c r="O25" i="24"/>
  <c r="O21" i="24"/>
  <c r="O26" i="24"/>
  <c r="O18" i="24"/>
  <c r="P16" i="24"/>
  <c r="O23" i="24"/>
  <c r="O20" i="24"/>
  <c r="O24" i="24"/>
  <c r="O22" i="24"/>
  <c r="O19" i="24"/>
  <c r="G27" i="24"/>
  <c r="A28" i="24"/>
  <c r="F27" i="24"/>
  <c r="H27" i="24"/>
  <c r="I27" i="24"/>
  <c r="J27" i="24"/>
  <c r="K27" i="24"/>
  <c r="L27" i="24"/>
  <c r="M27" i="24"/>
  <c r="P24" i="22"/>
  <c r="Q24" i="22" s="1"/>
  <c r="P20" i="22"/>
  <c r="Q20" i="22" s="1"/>
  <c r="P26" i="22"/>
  <c r="P22" i="22"/>
  <c r="Q22" i="22" s="1"/>
  <c r="P23" i="22"/>
  <c r="Q23" i="22" s="1"/>
  <c r="P21" i="22"/>
  <c r="Q21" i="22" s="1"/>
  <c r="P19" i="22"/>
  <c r="Q19" i="22" s="1"/>
  <c r="P25" i="22"/>
  <c r="Q25" i="22" s="1"/>
  <c r="P18" i="22"/>
  <c r="A27" i="22"/>
  <c r="P27" i="22" s="1"/>
  <c r="F26" i="22"/>
  <c r="G26" i="22"/>
  <c r="I26" i="22"/>
  <c r="H26" i="22"/>
  <c r="J26" i="22"/>
  <c r="K26" i="22"/>
  <c r="L26" i="22"/>
  <c r="M26" i="22"/>
  <c r="N26" i="22"/>
  <c r="F29" i="30" l="1"/>
  <c r="Q28" i="30"/>
  <c r="G28" i="28"/>
  <c r="G29" i="28" s="1"/>
  <c r="H28" i="28"/>
  <c r="H29" i="28" s="1"/>
  <c r="F28" i="28"/>
  <c r="I28" i="28"/>
  <c r="I29" i="28" s="1"/>
  <c r="J28" i="28"/>
  <c r="J29" i="28" s="1"/>
  <c r="K28" i="28"/>
  <c r="K29" i="28" s="1"/>
  <c r="L28" i="28"/>
  <c r="L29" i="28" s="1"/>
  <c r="M28" i="28"/>
  <c r="M29" i="28" s="1"/>
  <c r="N28" i="28"/>
  <c r="N29" i="28" s="1"/>
  <c r="O28" i="28"/>
  <c r="O29" i="28" s="1"/>
  <c r="P29" i="28"/>
  <c r="Q18" i="28"/>
  <c r="Q27" i="28"/>
  <c r="F28" i="24"/>
  <c r="G28" i="24"/>
  <c r="G29" i="24" s="1"/>
  <c r="H28" i="24"/>
  <c r="H29" i="24" s="1"/>
  <c r="I28" i="24"/>
  <c r="I29" i="24" s="1"/>
  <c r="J28" i="24"/>
  <c r="J29" i="24" s="1"/>
  <c r="K28" i="24"/>
  <c r="K29" i="24" s="1"/>
  <c r="L28" i="24"/>
  <c r="L29" i="24" s="1"/>
  <c r="M28" i="24"/>
  <c r="M29" i="24" s="1"/>
  <c r="N28" i="24"/>
  <c r="N29" i="24" s="1"/>
  <c r="P28" i="24"/>
  <c r="P24" i="24"/>
  <c r="Q24" i="24" s="1"/>
  <c r="P20" i="24"/>
  <c r="Q20" i="24" s="1"/>
  <c r="P23" i="24"/>
  <c r="Q23" i="24" s="1"/>
  <c r="P21" i="24"/>
  <c r="Q21" i="24" s="1"/>
  <c r="P25" i="24"/>
  <c r="Q25" i="24" s="1"/>
  <c r="P18" i="24"/>
  <c r="P27" i="24"/>
  <c r="Q27" i="24" s="1"/>
  <c r="P22" i="24"/>
  <c r="Q22" i="24" s="1"/>
  <c r="P19" i="24"/>
  <c r="Q19" i="24" s="1"/>
  <c r="P26" i="24"/>
  <c r="Q26" i="24" s="1"/>
  <c r="O28" i="24"/>
  <c r="O29" i="24" s="1"/>
  <c r="Q26" i="22"/>
  <c r="G27" i="22"/>
  <c r="A28" i="22"/>
  <c r="F27" i="22"/>
  <c r="H27" i="22"/>
  <c r="I27" i="22"/>
  <c r="J27" i="22"/>
  <c r="K27" i="22"/>
  <c r="L27" i="22"/>
  <c r="M27" i="22"/>
  <c r="N27" i="22"/>
  <c r="O27" i="22"/>
  <c r="Q18" i="22"/>
  <c r="F30" i="30" l="1"/>
  <c r="Q29" i="30"/>
  <c r="Q28" i="28"/>
  <c r="F29" i="28"/>
  <c r="F30" i="28" s="1"/>
  <c r="F33" i="28" s="1"/>
  <c r="Q28" i="24"/>
  <c r="F29" i="24"/>
  <c r="F30" i="24" s="1"/>
  <c r="F33" i="24" s="1"/>
  <c r="P29" i="24"/>
  <c r="Q18" i="24"/>
  <c r="Q27" i="22"/>
  <c r="F28" i="22"/>
  <c r="G28" i="22"/>
  <c r="G29" i="22" s="1"/>
  <c r="H28" i="22"/>
  <c r="H29" i="22" s="1"/>
  <c r="I28" i="22"/>
  <c r="I29" i="22" s="1"/>
  <c r="J28" i="22"/>
  <c r="J29" i="22" s="1"/>
  <c r="K28" i="22"/>
  <c r="K29" i="22" s="1"/>
  <c r="L28" i="22"/>
  <c r="L29" i="22" s="1"/>
  <c r="M28" i="22"/>
  <c r="M29" i="22" s="1"/>
  <c r="N28" i="22"/>
  <c r="N29" i="22" s="1"/>
  <c r="O28" i="22"/>
  <c r="O29" i="22" s="1"/>
  <c r="P28" i="22"/>
  <c r="P29" i="22" s="1"/>
  <c r="F31" i="30" l="1"/>
  <c r="F34" i="30" s="1"/>
  <c r="F33" i="30"/>
  <c r="Q29" i="28"/>
  <c r="F31" i="28"/>
  <c r="F31" i="24"/>
  <c r="Q29" i="24"/>
  <c r="Q28" i="22"/>
  <c r="F29" i="22"/>
  <c r="F30" i="22" s="1"/>
  <c r="G40" i="30" l="1"/>
  <c r="G39" i="30"/>
  <c r="G41" i="30" s="1"/>
  <c r="G44" i="30" s="1"/>
  <c r="G30" i="30"/>
  <c r="G31" i="30" s="1"/>
  <c r="G34" i="30" s="1"/>
  <c r="F34" i="28"/>
  <c r="F34" i="24"/>
  <c r="F33" i="22"/>
  <c r="Q29" i="22"/>
  <c r="G33" i="30" l="1"/>
  <c r="H30" i="30" s="1"/>
  <c r="F45" i="30"/>
  <c r="G52" i="30"/>
  <c r="F16" i="29" s="1"/>
  <c r="H39" i="30"/>
  <c r="H40" i="30"/>
  <c r="G30" i="28"/>
  <c r="G33" i="28" s="1"/>
  <c r="G39" i="28"/>
  <c r="G40" i="28"/>
  <c r="G39" i="24"/>
  <c r="G40" i="24"/>
  <c r="G30" i="24"/>
  <c r="F31" i="22"/>
  <c r="P45" i="30" l="1"/>
  <c r="L45" i="30"/>
  <c r="H45" i="30"/>
  <c r="O45" i="30"/>
  <c r="K45" i="30"/>
  <c r="N45" i="30"/>
  <c r="J45" i="30"/>
  <c r="I45" i="30"/>
  <c r="M45" i="30"/>
  <c r="H41" i="30"/>
  <c r="G57" i="30"/>
  <c r="G53" i="30"/>
  <c r="F17" i="29" s="1"/>
  <c r="H31" i="30"/>
  <c r="H33" i="30"/>
  <c r="G41" i="28"/>
  <c r="G31" i="28"/>
  <c r="G31" i="24"/>
  <c r="G41" i="24"/>
  <c r="G33" i="24"/>
  <c r="F34" i="22"/>
  <c r="G30" i="22" s="1"/>
  <c r="G58" i="30" l="1"/>
  <c r="H34" i="30"/>
  <c r="I30" i="30" s="1"/>
  <c r="G54" i="30"/>
  <c r="G55" i="30"/>
  <c r="H44" i="30"/>
  <c r="H51" i="30"/>
  <c r="Q45" i="30"/>
  <c r="G34" i="28"/>
  <c r="G44" i="28"/>
  <c r="G34" i="24"/>
  <c r="H30" i="24" s="1"/>
  <c r="H33" i="24" s="1"/>
  <c r="G44" i="24"/>
  <c r="G31" i="22"/>
  <c r="G34" i="22" s="1"/>
  <c r="G33" i="22"/>
  <c r="G40" i="22"/>
  <c r="G39" i="22"/>
  <c r="H52" i="30" l="1"/>
  <c r="G16" i="29" s="1"/>
  <c r="F46" i="30"/>
  <c r="I39" i="30"/>
  <c r="I40" i="30"/>
  <c r="F45" i="28"/>
  <c r="G53" i="28"/>
  <c r="F20" i="29" s="1"/>
  <c r="H40" i="28"/>
  <c r="H39" i="28"/>
  <c r="H30" i="28"/>
  <c r="F45" i="24"/>
  <c r="G51" i="24"/>
  <c r="F12" i="29" s="1"/>
  <c r="H31" i="24"/>
  <c r="H39" i="24"/>
  <c r="H40" i="24"/>
  <c r="H30" i="22"/>
  <c r="H33" i="22" s="1"/>
  <c r="G41" i="22"/>
  <c r="H39" i="22"/>
  <c r="H40" i="22"/>
  <c r="H53" i="30" l="1"/>
  <c r="G17" i="29" s="1"/>
  <c r="H57" i="30"/>
  <c r="I31" i="30"/>
  <c r="I33" i="30"/>
  <c r="I41" i="30"/>
  <c r="N46" i="30"/>
  <c r="J46" i="30"/>
  <c r="M46" i="30"/>
  <c r="I46" i="30"/>
  <c r="P46" i="30"/>
  <c r="L46" i="30"/>
  <c r="O46" i="30"/>
  <c r="K46" i="30"/>
  <c r="M45" i="24"/>
  <c r="I45" i="24"/>
  <c r="P45" i="24"/>
  <c r="L45" i="24"/>
  <c r="H45" i="24"/>
  <c r="O45" i="24"/>
  <c r="K45" i="24"/>
  <c r="N45" i="24"/>
  <c r="J45" i="24"/>
  <c r="M45" i="28"/>
  <c r="I45" i="28"/>
  <c r="P45" i="28"/>
  <c r="L45" i="28"/>
  <c r="H45" i="28"/>
  <c r="O45" i="28"/>
  <c r="K45" i="28"/>
  <c r="N45" i="28"/>
  <c r="J45" i="28"/>
  <c r="H31" i="28"/>
  <c r="H33" i="28"/>
  <c r="H41" i="28"/>
  <c r="G58" i="28"/>
  <c r="G54" i="28"/>
  <c r="G56" i="24"/>
  <c r="G57" i="24" s="1"/>
  <c r="G52" i="24"/>
  <c r="F13" i="29" s="1"/>
  <c r="H34" i="24"/>
  <c r="H41" i="24"/>
  <c r="G44" i="22"/>
  <c r="H41" i="22"/>
  <c r="H31" i="22"/>
  <c r="I34" i="30" l="1"/>
  <c r="Q46" i="30"/>
  <c r="I51" i="30"/>
  <c r="I44" i="30"/>
  <c r="H58" i="30"/>
  <c r="H54" i="30"/>
  <c r="H55" i="30"/>
  <c r="F21" i="29"/>
  <c r="G55" i="28"/>
  <c r="Q45" i="28"/>
  <c r="H52" i="28"/>
  <c r="G59" i="28"/>
  <c r="H44" i="28"/>
  <c r="G56" i="28"/>
  <c r="H34" i="28"/>
  <c r="H44" i="24"/>
  <c r="H50" i="24"/>
  <c r="Q45" i="24"/>
  <c r="I40" i="24"/>
  <c r="I39" i="24"/>
  <c r="I30" i="24"/>
  <c r="G53" i="24"/>
  <c r="G54" i="24"/>
  <c r="H34" i="22"/>
  <c r="H44" i="22"/>
  <c r="G49" i="22"/>
  <c r="F8" i="29" s="1"/>
  <c r="F45" i="22"/>
  <c r="J40" i="30" l="1"/>
  <c r="J39" i="30"/>
  <c r="F47" i="30"/>
  <c r="I52" i="30"/>
  <c r="H16" i="29" s="1"/>
  <c r="J30" i="30"/>
  <c r="O45" i="22"/>
  <c r="K45" i="22"/>
  <c r="N45" i="22"/>
  <c r="J45" i="22"/>
  <c r="M45" i="22"/>
  <c r="I45" i="22"/>
  <c r="P45" i="22"/>
  <c r="L45" i="22"/>
  <c r="H45" i="22"/>
  <c r="I39" i="28"/>
  <c r="I40" i="28"/>
  <c r="H53" i="28"/>
  <c r="G20" i="29" s="1"/>
  <c r="F46" i="28"/>
  <c r="I30" i="28"/>
  <c r="I31" i="24"/>
  <c r="I33" i="24"/>
  <c r="H51" i="24"/>
  <c r="G12" i="29" s="1"/>
  <c r="F46" i="24"/>
  <c r="I41" i="24"/>
  <c r="F46" i="22"/>
  <c r="G54" i="22"/>
  <c r="G50" i="22"/>
  <c r="F9" i="29" s="1"/>
  <c r="I40" i="22"/>
  <c r="I39" i="22"/>
  <c r="I30" i="22"/>
  <c r="M47" i="30" l="1"/>
  <c r="P47" i="30"/>
  <c r="L47" i="30"/>
  <c r="O47" i="30"/>
  <c r="K47" i="30"/>
  <c r="N47" i="30"/>
  <c r="J47" i="30"/>
  <c r="F51" i="30"/>
  <c r="J31" i="30"/>
  <c r="J33" i="30"/>
  <c r="I53" i="30"/>
  <c r="H17" i="29" s="1"/>
  <c r="I57" i="30"/>
  <c r="J41" i="30"/>
  <c r="O46" i="22"/>
  <c r="K46" i="22"/>
  <c r="N46" i="22"/>
  <c r="M46" i="22"/>
  <c r="I46" i="22"/>
  <c r="I48" i="22" s="1"/>
  <c r="P46" i="22"/>
  <c r="L46" i="22"/>
  <c r="J46" i="22"/>
  <c r="M46" i="24"/>
  <c r="I46" i="24"/>
  <c r="P46" i="24"/>
  <c r="L46" i="24"/>
  <c r="O46" i="24"/>
  <c r="K46" i="24"/>
  <c r="N46" i="24"/>
  <c r="J46" i="24"/>
  <c r="M46" i="28"/>
  <c r="I46" i="28"/>
  <c r="L46" i="28"/>
  <c r="P46" i="28"/>
  <c r="O46" i="28"/>
  <c r="K46" i="28"/>
  <c r="N46" i="28"/>
  <c r="J46" i="28"/>
  <c r="H54" i="28"/>
  <c r="H58" i="28"/>
  <c r="I31" i="28"/>
  <c r="I33" i="28"/>
  <c r="I41" i="28"/>
  <c r="I34" i="24"/>
  <c r="J30" i="24" s="1"/>
  <c r="I44" i="24"/>
  <c r="H56" i="24"/>
  <c r="H57" i="24" s="1"/>
  <c r="H52" i="24"/>
  <c r="G13" i="29" s="1"/>
  <c r="H48" i="22"/>
  <c r="H49" i="22" s="1"/>
  <c r="G8" i="29" s="1"/>
  <c r="Q45" i="22"/>
  <c r="I31" i="22"/>
  <c r="I33" i="22"/>
  <c r="G51" i="22"/>
  <c r="G52" i="22"/>
  <c r="I41" i="22"/>
  <c r="G55" i="22"/>
  <c r="J44" i="30" l="1"/>
  <c r="Q47" i="30"/>
  <c r="J51" i="30"/>
  <c r="I55" i="30"/>
  <c r="I54" i="30"/>
  <c r="J34" i="30"/>
  <c r="K30" i="30" s="1"/>
  <c r="I58" i="30"/>
  <c r="G21" i="29"/>
  <c r="H55" i="28"/>
  <c r="H54" i="22"/>
  <c r="H55" i="22" s="1"/>
  <c r="H59" i="28"/>
  <c r="H56" i="28"/>
  <c r="I44" i="28"/>
  <c r="Q46" i="28"/>
  <c r="I52" i="28"/>
  <c r="I34" i="28"/>
  <c r="J30" i="28" s="1"/>
  <c r="J33" i="28" s="1"/>
  <c r="J31" i="24"/>
  <c r="J34" i="24" s="1"/>
  <c r="J33" i="24"/>
  <c r="H53" i="24"/>
  <c r="H54" i="24"/>
  <c r="F47" i="24"/>
  <c r="Q46" i="24"/>
  <c r="I50" i="24"/>
  <c r="I51" i="24" s="1"/>
  <c r="H12" i="29" s="1"/>
  <c r="J39" i="24"/>
  <c r="J40" i="24"/>
  <c r="I34" i="22"/>
  <c r="J30" i="22" s="1"/>
  <c r="J33" i="22" s="1"/>
  <c r="I44" i="22"/>
  <c r="Q46" i="22"/>
  <c r="H50" i="22"/>
  <c r="G9" i="29" s="1"/>
  <c r="K31" i="30" l="1"/>
  <c r="K34" i="30" s="1"/>
  <c r="K33" i="30"/>
  <c r="K40" i="30"/>
  <c r="K39" i="30"/>
  <c r="J52" i="30"/>
  <c r="I16" i="29" s="1"/>
  <c r="F48" i="30"/>
  <c r="N47" i="24"/>
  <c r="J47" i="24"/>
  <c r="M47" i="24"/>
  <c r="P47" i="24"/>
  <c r="L47" i="24"/>
  <c r="O47" i="24"/>
  <c r="K47" i="24"/>
  <c r="F47" i="28"/>
  <c r="I53" i="28"/>
  <c r="H20" i="29" s="1"/>
  <c r="J31" i="28"/>
  <c r="J34" i="28" s="1"/>
  <c r="J40" i="28"/>
  <c r="J39" i="28"/>
  <c r="I52" i="24"/>
  <c r="H13" i="29" s="1"/>
  <c r="I56" i="24"/>
  <c r="I57" i="24" s="1"/>
  <c r="J41" i="24"/>
  <c r="F50" i="24"/>
  <c r="K30" i="24"/>
  <c r="K31" i="24" s="1"/>
  <c r="K34" i="24" s="1"/>
  <c r="K39" i="24"/>
  <c r="K40" i="24"/>
  <c r="I49" i="22"/>
  <c r="H8" i="29" s="1"/>
  <c r="F47" i="22"/>
  <c r="Q44" i="22"/>
  <c r="H51" i="22"/>
  <c r="H52" i="22"/>
  <c r="K30" i="22"/>
  <c r="K31" i="22" s="1"/>
  <c r="J31" i="22"/>
  <c r="J34" i="22" s="1"/>
  <c r="J39" i="22"/>
  <c r="J40" i="22"/>
  <c r="K41" i="30" l="1"/>
  <c r="M48" i="30"/>
  <c r="P48" i="30"/>
  <c r="L48" i="30"/>
  <c r="O48" i="30"/>
  <c r="K48" i="30"/>
  <c r="N48" i="30"/>
  <c r="L39" i="30"/>
  <c r="L40" i="30"/>
  <c r="J57" i="30"/>
  <c r="J53" i="30"/>
  <c r="I17" i="29" s="1"/>
  <c r="L30" i="30"/>
  <c r="L31" i="30" s="1"/>
  <c r="L34" i="30" s="1"/>
  <c r="K33" i="22"/>
  <c r="P47" i="22"/>
  <c r="P48" i="22" s="1"/>
  <c r="P49" i="22" s="1"/>
  <c r="O8" i="29" s="1"/>
  <c r="L47" i="22"/>
  <c r="L48" i="22" s="1"/>
  <c r="L49" i="22" s="1"/>
  <c r="K8" i="29" s="1"/>
  <c r="O47" i="22"/>
  <c r="O48" i="22" s="1"/>
  <c r="O49" i="22" s="1"/>
  <c r="N8" i="29" s="1"/>
  <c r="K47" i="22"/>
  <c r="K48" i="22" s="1"/>
  <c r="K49" i="22" s="1"/>
  <c r="J8" i="29" s="1"/>
  <c r="N47" i="22"/>
  <c r="N48" i="22" s="1"/>
  <c r="N49" i="22" s="1"/>
  <c r="M8" i="29" s="1"/>
  <c r="J47" i="22"/>
  <c r="M47" i="22"/>
  <c r="M48" i="22" s="1"/>
  <c r="M49" i="22" s="1"/>
  <c r="L8" i="29" s="1"/>
  <c r="K41" i="24"/>
  <c r="K44" i="24" s="1"/>
  <c r="N47" i="28"/>
  <c r="J47" i="28"/>
  <c r="M47" i="28"/>
  <c r="P47" i="28"/>
  <c r="L47" i="28"/>
  <c r="O47" i="28"/>
  <c r="K47" i="28"/>
  <c r="K39" i="28"/>
  <c r="K40" i="28"/>
  <c r="K30" i="28"/>
  <c r="J41" i="28"/>
  <c r="F52" i="28"/>
  <c r="I54" i="28"/>
  <c r="I58" i="28"/>
  <c r="L39" i="24"/>
  <c r="L40" i="24"/>
  <c r="I54" i="24"/>
  <c r="I53" i="24"/>
  <c r="Q47" i="24"/>
  <c r="J50" i="24"/>
  <c r="K33" i="24"/>
  <c r="J44" i="24"/>
  <c r="K40" i="22"/>
  <c r="K34" i="22"/>
  <c r="K39" i="22"/>
  <c r="J41" i="22"/>
  <c r="F48" i="22"/>
  <c r="I54" i="22"/>
  <c r="I50" i="22"/>
  <c r="H9" i="29" s="1"/>
  <c r="L33" i="30" l="1"/>
  <c r="M39" i="30"/>
  <c r="M40" i="30"/>
  <c r="K44" i="30"/>
  <c r="J58" i="30"/>
  <c r="Q48" i="30"/>
  <c r="K51" i="30"/>
  <c r="L41" i="30"/>
  <c r="J55" i="30"/>
  <c r="J54" i="30"/>
  <c r="H21" i="29"/>
  <c r="I55" i="28"/>
  <c r="L30" i="22"/>
  <c r="L31" i="22" s="1"/>
  <c r="L34" i="22" s="1"/>
  <c r="K41" i="22"/>
  <c r="K50" i="22" s="1"/>
  <c r="J9" i="29" s="1"/>
  <c r="I56" i="28"/>
  <c r="I59" i="28"/>
  <c r="K31" i="28"/>
  <c r="K34" i="28" s="1"/>
  <c r="K33" i="28"/>
  <c r="Q47" i="28"/>
  <c r="J52" i="28"/>
  <c r="J44" i="28"/>
  <c r="K41" i="28"/>
  <c r="L30" i="24"/>
  <c r="L31" i="24" s="1"/>
  <c r="L34" i="24" s="1"/>
  <c r="J51" i="24"/>
  <c r="I12" i="29" s="1"/>
  <c r="F48" i="24"/>
  <c r="Q44" i="24"/>
  <c r="F49" i="24"/>
  <c r="L41" i="24"/>
  <c r="I52" i="22"/>
  <c r="I51" i="22"/>
  <c r="I55" i="22"/>
  <c r="L39" i="22"/>
  <c r="L40" i="22"/>
  <c r="Q47" i="22"/>
  <c r="Q48" i="22" s="1"/>
  <c r="J48" i="22"/>
  <c r="J49" i="22" s="1"/>
  <c r="M30" i="30" l="1"/>
  <c r="M31" i="30" s="1"/>
  <c r="M34" i="30" s="1"/>
  <c r="N39" i="30" s="1"/>
  <c r="M41" i="30"/>
  <c r="K52" i="30"/>
  <c r="J16" i="29" s="1"/>
  <c r="F49" i="30"/>
  <c r="L44" i="30"/>
  <c r="L33" i="22"/>
  <c r="L41" i="22"/>
  <c r="L50" i="22" s="1"/>
  <c r="K9" i="29" s="1"/>
  <c r="Q49" i="22"/>
  <c r="P8" i="29" s="1"/>
  <c r="I8" i="29"/>
  <c r="P48" i="24"/>
  <c r="L48" i="24"/>
  <c r="O48" i="24"/>
  <c r="K48" i="24"/>
  <c r="N48" i="24"/>
  <c r="M48" i="24"/>
  <c r="O49" i="24"/>
  <c r="N49" i="24"/>
  <c r="M49" i="24"/>
  <c r="P49" i="24"/>
  <c r="L49" i="24"/>
  <c r="L30" i="28"/>
  <c r="L31" i="28" s="1"/>
  <c r="L34" i="28" s="1"/>
  <c r="L40" i="28"/>
  <c r="L39" i="28"/>
  <c r="J53" i="28"/>
  <c r="I20" i="29" s="1"/>
  <c r="F48" i="28"/>
  <c r="K44" i="28"/>
  <c r="J56" i="24"/>
  <c r="J57" i="24" s="1"/>
  <c r="J52" i="24"/>
  <c r="I13" i="29" s="1"/>
  <c r="L33" i="24"/>
  <c r="M40" i="24"/>
  <c r="M39" i="24"/>
  <c r="M40" i="22"/>
  <c r="M39" i="22"/>
  <c r="K51" i="22"/>
  <c r="K52" i="22"/>
  <c r="J54" i="22"/>
  <c r="J50" i="22"/>
  <c r="I9" i="29" s="1"/>
  <c r="N40" i="30" l="1"/>
  <c r="N41" i="30" s="1"/>
  <c r="M33" i="30"/>
  <c r="F50" i="30"/>
  <c r="Q44" i="30"/>
  <c r="K53" i="30"/>
  <c r="J17" i="29" s="1"/>
  <c r="K57" i="30"/>
  <c r="N30" i="30"/>
  <c r="N31" i="30" s="1"/>
  <c r="N34" i="30" s="1"/>
  <c r="N49" i="30"/>
  <c r="M49" i="30"/>
  <c r="P49" i="30"/>
  <c r="L49" i="30"/>
  <c r="O49" i="30"/>
  <c r="O50" i="24"/>
  <c r="O51" i="24" s="1"/>
  <c r="N12" i="29" s="1"/>
  <c r="N50" i="24"/>
  <c r="N51" i="24" s="1"/>
  <c r="M12" i="29" s="1"/>
  <c r="P50" i="24"/>
  <c r="P51" i="24" s="1"/>
  <c r="O12" i="29" s="1"/>
  <c r="M30" i="22"/>
  <c r="M31" i="22" s="1"/>
  <c r="M34" i="22" s="1"/>
  <c r="N39" i="22" s="1"/>
  <c r="L52" i="22"/>
  <c r="L51" i="22"/>
  <c r="M41" i="22"/>
  <c r="M50" i="22" s="1"/>
  <c r="L9" i="29" s="1"/>
  <c r="M50" i="24"/>
  <c r="M51" i="24" s="1"/>
  <c r="L12" i="29" s="1"/>
  <c r="P48" i="28"/>
  <c r="L48" i="28"/>
  <c r="O48" i="28"/>
  <c r="K48" i="28"/>
  <c r="N48" i="28"/>
  <c r="M48" i="28"/>
  <c r="M39" i="28"/>
  <c r="M40" i="28"/>
  <c r="L41" i="28"/>
  <c r="J58" i="28"/>
  <c r="J54" i="28"/>
  <c r="F49" i="28"/>
  <c r="L33" i="28"/>
  <c r="M41" i="24"/>
  <c r="Q48" i="24"/>
  <c r="K50" i="24"/>
  <c r="K51" i="24" s="1"/>
  <c r="J54" i="24"/>
  <c r="J53" i="24"/>
  <c r="M30" i="24"/>
  <c r="M31" i="24" s="1"/>
  <c r="M34" i="24" s="1"/>
  <c r="Q49" i="24"/>
  <c r="L50" i="24"/>
  <c r="L51" i="24" s="1"/>
  <c r="J55" i="22"/>
  <c r="K54" i="22"/>
  <c r="J52" i="22"/>
  <c r="J51" i="22"/>
  <c r="O40" i="30" l="1"/>
  <c r="O39" i="30"/>
  <c r="K54" i="30"/>
  <c r="K55" i="30"/>
  <c r="N33" i="30"/>
  <c r="Q49" i="30"/>
  <c r="L51" i="30"/>
  <c r="L52" i="30" s="1"/>
  <c r="P50" i="30"/>
  <c r="P51" i="30" s="1"/>
  <c r="P52" i="30" s="1"/>
  <c r="O16" i="29" s="1"/>
  <c r="O50" i="30"/>
  <c r="O51" i="30" s="1"/>
  <c r="O52" i="30" s="1"/>
  <c r="N16" i="29" s="1"/>
  <c r="N50" i="30"/>
  <c r="N51" i="30" s="1"/>
  <c r="N52" i="30" s="1"/>
  <c r="M50" i="30"/>
  <c r="K58" i="30"/>
  <c r="M52" i="24"/>
  <c r="L13" i="29" s="1"/>
  <c r="I21" i="29"/>
  <c r="J55" i="28"/>
  <c r="M52" i="22"/>
  <c r="N40" i="22"/>
  <c r="M33" i="22"/>
  <c r="M51" i="22"/>
  <c r="L52" i="24"/>
  <c r="K13" i="29" s="1"/>
  <c r="K12" i="29"/>
  <c r="K56" i="24"/>
  <c r="J12" i="29"/>
  <c r="O49" i="28"/>
  <c r="N49" i="28"/>
  <c r="M49" i="28"/>
  <c r="P49" i="28"/>
  <c r="L49" i="28"/>
  <c r="M30" i="28"/>
  <c r="M31" i="28" s="1"/>
  <c r="M34" i="28" s="1"/>
  <c r="J59" i="28"/>
  <c r="Q48" i="28"/>
  <c r="K52" i="28"/>
  <c r="K53" i="28" s="1"/>
  <c r="J20" i="29" s="1"/>
  <c r="L44" i="28"/>
  <c r="J56" i="28"/>
  <c r="M41" i="28"/>
  <c r="N39" i="24"/>
  <c r="N40" i="24"/>
  <c r="Q50" i="24"/>
  <c r="K52" i="24"/>
  <c r="J13" i="29" s="1"/>
  <c r="Q51" i="24"/>
  <c r="P12" i="29" s="1"/>
  <c r="M33" i="24"/>
  <c r="L54" i="22"/>
  <c r="K55" i="22"/>
  <c r="L53" i="30" l="1"/>
  <c r="K17" i="29" s="1"/>
  <c r="K16" i="29"/>
  <c r="N53" i="30"/>
  <c r="M17" i="29" s="1"/>
  <c r="M16" i="29"/>
  <c r="L56" i="24"/>
  <c r="L57" i="24" s="1"/>
  <c r="K57" i="24"/>
  <c r="L57" i="30"/>
  <c r="L58" i="30" s="1"/>
  <c r="N55" i="30"/>
  <c r="O30" i="30"/>
  <c r="O31" i="30" s="1"/>
  <c r="O34" i="30" s="1"/>
  <c r="O41" i="30"/>
  <c r="O53" i="30" s="1"/>
  <c r="N17" i="29" s="1"/>
  <c r="Q50" i="30"/>
  <c r="Q51" i="30" s="1"/>
  <c r="M51" i="30"/>
  <c r="M52" i="30" s="1"/>
  <c r="L54" i="30"/>
  <c r="M53" i="24"/>
  <c r="M54" i="24"/>
  <c r="M33" i="28"/>
  <c r="N41" i="22"/>
  <c r="N50" i="22" s="1"/>
  <c r="N30" i="22"/>
  <c r="N31" i="22" s="1"/>
  <c r="N34" i="22" s="1"/>
  <c r="O40" i="22" s="1"/>
  <c r="L53" i="24"/>
  <c r="L54" i="24"/>
  <c r="Q49" i="28"/>
  <c r="L52" i="28"/>
  <c r="L53" i="28" s="1"/>
  <c r="K54" i="28"/>
  <c r="N40" i="28"/>
  <c r="N39" i="28"/>
  <c r="M44" i="28"/>
  <c r="F50" i="28"/>
  <c r="K58" i="28"/>
  <c r="N30" i="24"/>
  <c r="N31" i="24" s="1"/>
  <c r="N34" i="24" s="1"/>
  <c r="K53" i="24"/>
  <c r="K54" i="24"/>
  <c r="N41" i="24"/>
  <c r="N52" i="24" s="1"/>
  <c r="M13" i="29" s="1"/>
  <c r="L55" i="22"/>
  <c r="M54" i="22"/>
  <c r="L55" i="30" l="1"/>
  <c r="M56" i="24"/>
  <c r="M57" i="24" s="1"/>
  <c r="M53" i="30"/>
  <c r="L17" i="29" s="1"/>
  <c r="L16" i="29"/>
  <c r="N54" i="30"/>
  <c r="N30" i="28"/>
  <c r="N31" i="28" s="1"/>
  <c r="N34" i="28" s="1"/>
  <c r="O40" i="28" s="1"/>
  <c r="M57" i="30"/>
  <c r="M58" i="30" s="1"/>
  <c r="O54" i="30"/>
  <c r="O55" i="30"/>
  <c r="P39" i="30"/>
  <c r="P40" i="30"/>
  <c r="Q40" i="30" s="1"/>
  <c r="M55" i="30"/>
  <c r="M54" i="30"/>
  <c r="O33" i="30"/>
  <c r="Q52" i="30"/>
  <c r="P16" i="29" s="1"/>
  <c r="J21" i="29"/>
  <c r="K55" i="28"/>
  <c r="N41" i="28"/>
  <c r="M9" i="29"/>
  <c r="N51" i="22"/>
  <c r="N52" i="22"/>
  <c r="O39" i="22"/>
  <c r="N33" i="22"/>
  <c r="L54" i="28"/>
  <c r="K20" i="29"/>
  <c r="O50" i="28"/>
  <c r="N50" i="28"/>
  <c r="M50" i="28"/>
  <c r="P50" i="28"/>
  <c r="L58" i="28"/>
  <c r="K59" i="28"/>
  <c r="F51" i="28"/>
  <c r="Q44" i="28"/>
  <c r="K56" i="28"/>
  <c r="O39" i="24"/>
  <c r="O40" i="24"/>
  <c r="N54" i="24"/>
  <c r="N53" i="24"/>
  <c r="N33" i="24"/>
  <c r="M55" i="22"/>
  <c r="N54" i="22"/>
  <c r="N56" i="24" l="1"/>
  <c r="N57" i="24" s="1"/>
  <c r="O39" i="28"/>
  <c r="N33" i="28"/>
  <c r="O30" i="28" s="1"/>
  <c r="O31" i="28" s="1"/>
  <c r="O34" i="28" s="1"/>
  <c r="N57" i="30"/>
  <c r="N58" i="30" s="1"/>
  <c r="Q39" i="30"/>
  <c r="P30" i="30"/>
  <c r="P33" i="30" s="1"/>
  <c r="K21" i="29"/>
  <c r="L55" i="28"/>
  <c r="O41" i="22"/>
  <c r="O50" i="22" s="1"/>
  <c r="O30" i="22"/>
  <c r="L56" i="28"/>
  <c r="P51" i="28"/>
  <c r="P52" i="28" s="1"/>
  <c r="P53" i="28" s="1"/>
  <c r="O20" i="29" s="1"/>
  <c r="O51" i="28"/>
  <c r="O52" i="28" s="1"/>
  <c r="O53" i="28" s="1"/>
  <c r="N20" i="29" s="1"/>
  <c r="N51" i="28"/>
  <c r="L59" i="28"/>
  <c r="Q50" i="28"/>
  <c r="M52" i="28"/>
  <c r="M53" i="28" s="1"/>
  <c r="O41" i="28"/>
  <c r="O30" i="24"/>
  <c r="O31" i="24" s="1"/>
  <c r="O34" i="24" s="1"/>
  <c r="O41" i="24"/>
  <c r="O52" i="24" s="1"/>
  <c r="N13" i="29" s="1"/>
  <c r="N55" i="22"/>
  <c r="O54" i="22"/>
  <c r="O56" i="24" l="1"/>
  <c r="O57" i="24" s="1"/>
  <c r="O57" i="30"/>
  <c r="O58" i="30" s="1"/>
  <c r="P41" i="30"/>
  <c r="P31" i="30"/>
  <c r="Q30" i="30"/>
  <c r="N9" i="29"/>
  <c r="O52" i="22"/>
  <c r="O51" i="22"/>
  <c r="O31" i="22"/>
  <c r="O34" i="22" s="1"/>
  <c r="O33" i="22"/>
  <c r="M54" i="28"/>
  <c r="L20" i="29"/>
  <c r="M58" i="28"/>
  <c r="O54" i="28"/>
  <c r="P40" i="28"/>
  <c r="Q40" i="28" s="1"/>
  <c r="P39" i="28"/>
  <c r="Q51" i="28"/>
  <c r="Q52" i="28" s="1"/>
  <c r="N52" i="28"/>
  <c r="N53" i="28" s="1"/>
  <c r="O33" i="28"/>
  <c r="P39" i="24"/>
  <c r="P40" i="24"/>
  <c r="Q40" i="24" s="1"/>
  <c r="O53" i="24"/>
  <c r="O54" i="24"/>
  <c r="O33" i="24"/>
  <c r="P54" i="22"/>
  <c r="P55" i="22" s="1"/>
  <c r="O55" i="22"/>
  <c r="P56" i="24" l="1"/>
  <c r="P57" i="24" s="1"/>
  <c r="P57" i="30"/>
  <c r="P58" i="30" s="1"/>
  <c r="P53" i="30"/>
  <c r="O17" i="29" s="1"/>
  <c r="Q41" i="30"/>
  <c r="Q31" i="30"/>
  <c r="P34" i="30"/>
  <c r="N21" i="29"/>
  <c r="O55" i="28"/>
  <c r="L21" i="29"/>
  <c r="M55" i="28"/>
  <c r="P39" i="22"/>
  <c r="P40" i="22"/>
  <c r="Q40" i="22" s="1"/>
  <c r="P30" i="22"/>
  <c r="M56" i="28"/>
  <c r="N54" i="28"/>
  <c r="M20" i="29"/>
  <c r="O56" i="28"/>
  <c r="Q39" i="28"/>
  <c r="P30" i="28"/>
  <c r="M59" i="28"/>
  <c r="N58" i="28"/>
  <c r="Q53" i="28"/>
  <c r="P20" i="29" s="1"/>
  <c r="P30" i="24"/>
  <c r="P33" i="24" s="1"/>
  <c r="P41" i="24"/>
  <c r="Q39" i="24"/>
  <c r="P54" i="30" l="1"/>
  <c r="P55" i="30"/>
  <c r="Q53" i="30"/>
  <c r="P17" i="29" s="1"/>
  <c r="M21" i="29"/>
  <c r="N55" i="28"/>
  <c r="N56" i="28"/>
  <c r="P41" i="28"/>
  <c r="P54" i="28" s="1"/>
  <c r="P33" i="22"/>
  <c r="Q30" i="22"/>
  <c r="P31" i="22"/>
  <c r="Q39" i="22"/>
  <c r="P41" i="22"/>
  <c r="P31" i="28"/>
  <c r="Q30" i="28"/>
  <c r="N59" i="28"/>
  <c r="O58" i="28"/>
  <c r="P33" i="28"/>
  <c r="P52" i="24"/>
  <c r="O13" i="29" s="1"/>
  <c r="Q41" i="24"/>
  <c r="P31" i="24"/>
  <c r="Q30" i="24"/>
  <c r="Q41" i="28" l="1"/>
  <c r="O21" i="29"/>
  <c r="P55" i="28"/>
  <c r="P50" i="22"/>
  <c r="Q41" i="22"/>
  <c r="P34" i="22"/>
  <c r="Q31" i="22"/>
  <c r="P58" i="28"/>
  <c r="P59" i="28" s="1"/>
  <c r="O59" i="28"/>
  <c r="P56" i="28"/>
  <c r="Q54" i="28"/>
  <c r="P21" i="29" s="1"/>
  <c r="Q31" i="28"/>
  <c r="P34" i="28"/>
  <c r="Q31" i="24"/>
  <c r="P34" i="24"/>
  <c r="P53" i="24"/>
  <c r="P54" i="24"/>
  <c r="Q52" i="24"/>
  <c r="P13" i="29" s="1"/>
  <c r="O9" i="29" l="1"/>
  <c r="P51" i="22"/>
  <c r="Q50" i="22"/>
  <c r="P9" i="29" s="1"/>
  <c r="P52" i="22"/>
</calcChain>
</file>

<file path=xl/sharedStrings.xml><?xml version="1.0" encoding="utf-8"?>
<sst xmlns="http://schemas.openxmlformats.org/spreadsheetml/2006/main" count="253" uniqueCount="66">
  <si>
    <t>Solde cumulatif des DCTP</t>
  </si>
  <si>
    <t>Total</t>
  </si>
  <si>
    <t>cumulatif</t>
  </si>
  <si>
    <t>ans</t>
  </si>
  <si>
    <t>Avec lissage des actifs sur</t>
  </si>
  <si>
    <t>Totaux</t>
  </si>
  <si>
    <t>Nombre d'années de lissage</t>
  </si>
  <si>
    <t>Nombre d'années pour utiliser la mesure</t>
  </si>
  <si>
    <t>Horizon total de la mesure pour amortissement complet</t>
  </si>
  <si>
    <t>sur obligations =</t>
  </si>
  <si>
    <t>Impact fiscal dans l'exercice</t>
  </si>
  <si>
    <t>En pourcentage de la masse salariale</t>
  </si>
  <si>
    <t>En pourcentage des revenus de taxation et de quotes-parts</t>
  </si>
  <si>
    <t>sur actifs avant lissage</t>
  </si>
  <si>
    <t>Taux d'augmentation salariale annuelle prévu =</t>
  </si>
  <si>
    <t>Gains (pertes) s'annulant par la variaton des obligations implicites</t>
  </si>
  <si>
    <r>
      <t>Utilisation maximale de la mesure</t>
    </r>
    <r>
      <rPr>
        <sz val="11"/>
        <color theme="1"/>
        <rFont val="Arial"/>
        <family val="2"/>
      </rPr>
      <t xml:space="preserve"> </t>
    </r>
    <r>
      <rPr>
        <b/>
        <sz val="11"/>
        <color theme="1"/>
        <rFont val="Arial"/>
        <family val="2"/>
      </rPr>
      <t>dans l'exercice</t>
    </r>
    <r>
      <rPr>
        <sz val="11"/>
        <color theme="1"/>
        <rFont val="Arial"/>
        <family val="2"/>
      </rPr>
      <t xml:space="preserve"> (∆</t>
    </r>
    <r>
      <rPr>
        <vertAlign val="superscript"/>
        <sz val="11"/>
        <color theme="1"/>
        <rFont val="Arial"/>
        <family val="2"/>
      </rPr>
      <t>+</t>
    </r>
    <r>
      <rPr>
        <sz val="10.45"/>
        <color theme="1"/>
        <rFont val="Arial"/>
        <family val="2"/>
      </rPr>
      <t xml:space="preserve"> des DCTP)</t>
    </r>
  </si>
  <si>
    <t>Affectation nette des DCTP dans l'exercice</t>
  </si>
  <si>
    <t xml:space="preserve">    Impact sur l'amortissement des gains (pertes) actuariels sur la DMERCA</t>
  </si>
  <si>
    <t xml:space="preserve">    Impact total sur la charge comptable de l'exercice</t>
  </si>
  <si>
    <r>
      <t xml:space="preserve">   </t>
    </r>
    <r>
      <rPr>
        <sz val="11"/>
        <color theme="1"/>
        <rFont val="Arial"/>
        <family val="2"/>
      </rPr>
      <t xml:space="preserve"> Impact total sur la charge comptable de l'exercice</t>
    </r>
  </si>
  <si>
    <t>Renversement systématique de la mesure</t>
  </si>
  <si>
    <t>Répartition des gains/pertes actuariels en tenant compte du lissage des actifs</t>
  </si>
  <si>
    <t xml:space="preserve">Pertes actuarielles de 2020 : </t>
  </si>
  <si>
    <t>DMERCA à la fin de 2020 (et par la suite pour simplifier) =</t>
  </si>
  <si>
    <t xml:space="preserve">Seuil de la mesure (en valeur) = </t>
  </si>
  <si>
    <t>X</t>
  </si>
  <si>
    <t>Coût prévu des services courants (CSC) pour l'employeur =</t>
  </si>
  <si>
    <t xml:space="preserve"> =</t>
  </si>
  <si>
    <t xml:space="preserve">Taux de rendement (et d'actualisation) prévu = </t>
  </si>
  <si>
    <t xml:space="preserve">En 2021, et par la suite pour simplifier </t>
  </si>
  <si>
    <t>Note A :</t>
  </si>
  <si>
    <t>Voir la note A en bas</t>
  </si>
  <si>
    <t>Revenus de taxation et de quotes-parts prévus =</t>
  </si>
  <si>
    <t>sur obligations</t>
  </si>
  <si>
    <t>Gains (pertes) actuariels survenus à la fin de l'exercice</t>
  </si>
  <si>
    <t>an</t>
  </si>
  <si>
    <t>Gains (pertes) résiduels à amortir dans la charge comptable en excluant les pertes actuarielles survenues après 2020</t>
  </si>
  <si>
    <t xml:space="preserve">ATTENTION : </t>
  </si>
  <si>
    <t xml:space="preserve">2) Dans la réalité, l'annulation des obligations implicites se ferait en fonction de la situation actuarielle propre à chaque régime de retraite et à chaque volet, ce qui ne donnerait pas nécessairement un cumul des gains (pertes) résiduels à amortir dans la charge comptable à zéro comme dans la présente démonstration, ou à tout le moins répartirait leur annulation différemment dans le temps. Pour simplifier, il est présumé dans le tableau que l'annulation des obligations implicites se distribue proportionnellement de façon uniforme entre tous les régimes/volets. </t>
  </si>
  <si>
    <t>Sans lissage</t>
  </si>
  <si>
    <t>Lissage 3 ans</t>
  </si>
  <si>
    <t>Lissage 4 ans</t>
  </si>
  <si>
    <t>Lissage 5 ans</t>
  </si>
  <si>
    <t>Montant négatif = augmentation de la charge fiscale</t>
  </si>
  <si>
    <t xml:space="preserve">L'impact fiscal dans l'exercice correspond à l'effet de la COVID-19 sur la charge comptable de l'exercice plus ou moins l'affectation nette des DCTP de l'exercice. </t>
  </si>
  <si>
    <t>NB: Pour personnaliser des scénarios avec ses propres données, seules les données dans les champs en jaune ont besoin d'être changées, le restant se calculant tout seul. Élargir les colonnes au besoin.</t>
  </si>
  <si>
    <t>Masse salariale globale prévue (incluant toutes charges sociales dont les avantages sociaux + charges d'intérêts afférentes) =</t>
  </si>
  <si>
    <t>sur actifs (avant lissage) =</t>
  </si>
  <si>
    <t>Solde des obligations implicites prises en compte pour la mesure =</t>
  </si>
  <si>
    <t>Pertes lissées antérieures nettes sur actifs restant à être constatées =</t>
  </si>
  <si>
    <r>
      <rPr>
        <b/>
        <sz val="11"/>
        <color theme="1"/>
        <rFont val="Arial"/>
        <family val="2"/>
      </rPr>
      <t>Impact des effets de la COVID-19 sur la charge comptable de l'exercice</t>
    </r>
    <r>
      <rPr>
        <sz val="11"/>
        <color theme="1"/>
        <rFont val="Arial"/>
        <family val="2"/>
      </rPr>
      <t xml:space="preserve"> :</t>
    </r>
  </si>
  <si>
    <t>Solde cumulé des gains (pertes) impactant la charge en excluant les pertes actuarielles survenues après 2020</t>
  </si>
  <si>
    <t xml:space="preserve">    Impact sur la charge d'intérêts</t>
  </si>
  <si>
    <t>Solde cumulé des obligations implicites visées par la mesure (sans tenir compte de l'accumulation des intérêts pour simplifier)</t>
  </si>
  <si>
    <t>En pourcentage du solde des obligations</t>
  </si>
  <si>
    <t>Solde des obligations aux fins de la démonstration*</t>
  </si>
  <si>
    <t xml:space="preserve">* En réalité, il faudrait prendre le solde prévu exact à chaque fin d'exercice, compte tenu des intérêts. Pour simplifier, on utilise ici le solde au 31 décembre 2020 plus ou moins les gains/pertes sur obligations survenant par la suite dans l'exemple, ce qui permet de donner une certaine idée aux fins de la présente démonstration. </t>
  </si>
  <si>
    <t>Solde (estimatif s'il y a lieu) des obligations au 31 décembre 2020 =</t>
  </si>
  <si>
    <t>Solde des obligations implicites au 31 déc. 2020, avant l'effet COVID =</t>
  </si>
  <si>
    <r>
      <rPr>
        <b/>
        <sz val="11"/>
        <color theme="1"/>
        <rFont val="Arial"/>
        <family val="2"/>
      </rPr>
      <t>Seuil de la mesure</t>
    </r>
    <r>
      <rPr>
        <sz val="11"/>
        <color theme="1"/>
        <rFont val="Arial"/>
        <family val="2"/>
      </rPr>
      <t xml:space="preserve"> (réduit à 0 % en 2020 et à 5 % en 2021; 10 % par la suite)</t>
    </r>
  </si>
  <si>
    <t>(En pratique, le seuil serait établi à chaque exercice en fonction du CSC pour l'employeur prévu pour l'exercice. Pour simplifier, dans le tableau le seuil est augmenté à chaque exercice selon le taux d'augmentation salariale prévu.)</t>
  </si>
  <si>
    <t>Pour chaque tranche d'utilisation de la mesure, l'amortissement linéaire des DCTP se fait sur l'horizon restant de la mesure, sans jamais dépasser 2030.</t>
  </si>
  <si>
    <t>1) Aux fins de la mesure, la variation des obligations implicites ne tient pas compte de l'effet des pertes actuarielles survenant après 2020. Pour simplifier la mesure, on ne tient pas compte non plus de l'accumulation des intérêts sur le solde des obligations implicites visées par la mesure, permettant du même coup de l'utiliser davantage.</t>
  </si>
  <si>
    <r>
      <t>Mesure d'allègement fiscal pour la COVID-19 - Outil pour faire des scénarios</t>
    </r>
    <r>
      <rPr>
        <sz val="12"/>
        <color theme="1"/>
        <rFont val="Arial"/>
        <family val="2"/>
      </rPr>
      <t xml:space="preserve"> </t>
    </r>
    <r>
      <rPr>
        <b/>
        <sz val="12"/>
        <color theme="1"/>
        <rFont val="Arial"/>
        <family val="2"/>
      </rPr>
      <t xml:space="preserve">(exemple avec </t>
    </r>
    <r>
      <rPr>
        <b/>
        <u/>
        <sz val="12"/>
        <color theme="1"/>
        <rFont val="Arial"/>
        <family val="2"/>
      </rPr>
      <t>plus</t>
    </r>
    <r>
      <rPr>
        <b/>
        <sz val="12"/>
        <color theme="1"/>
        <rFont val="Arial"/>
        <family val="2"/>
      </rPr>
      <t xml:space="preserve"> d'obligations implicites)</t>
    </r>
  </si>
  <si>
    <r>
      <t xml:space="preserve">Mesure d'allègement fiscal pour la COVID-19 - Outil pour faire des scénarios (exemple avec </t>
    </r>
    <r>
      <rPr>
        <b/>
        <u/>
        <sz val="12"/>
        <color theme="1"/>
        <rFont val="Arial"/>
        <family val="2"/>
      </rPr>
      <t>plus</t>
    </r>
    <r>
      <rPr>
        <b/>
        <sz val="12"/>
        <color theme="1"/>
        <rFont val="Arial"/>
        <family val="2"/>
      </rPr>
      <t xml:space="preserve"> d'obligations implicites)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</si>
</sst>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sz val="10"/>
      <color theme="1"/>
      <name val="Arial"/>
      <family val="2"/>
    </font>
    <font>
      <b/>
      <sz val="12"/>
      <color rgb="FFFF0000"/>
      <name val="Arial"/>
      <family val="2"/>
    </font>
    <font>
      <i/>
      <sz val="11"/>
      <color theme="1"/>
      <name val="Arial"/>
      <family val="2"/>
    </font>
    <font>
      <vertAlign val="superscript"/>
      <sz val="11"/>
      <color theme="1"/>
      <name val="Arial"/>
      <family val="2"/>
    </font>
    <font>
      <sz val="10.45"/>
      <color theme="1"/>
      <name val="Arial"/>
      <family val="2"/>
    </font>
    <font>
      <sz val="9"/>
      <color rgb="FFFF0000"/>
      <name val="Arial"/>
      <family val="2"/>
    </font>
    <font>
      <b/>
      <u/>
      <sz val="11"/>
      <color theme="1"/>
      <name val="Arial"/>
      <family val="2"/>
    </font>
    <font>
      <sz val="11"/>
      <name val="Arial"/>
      <family val="2"/>
    </font>
    <font>
      <b/>
      <sz val="11"/>
      <color rgb="FFFF0000"/>
      <name val="Arial"/>
      <family val="2"/>
    </font>
    <font>
      <b/>
      <sz val="11"/>
      <name val="Arial"/>
      <family val="2"/>
    </font>
    <font>
      <b/>
      <u/>
      <sz val="12"/>
      <color theme="1"/>
      <name val="Arial"/>
      <family val="2"/>
    </font>
  </fonts>
  <fills count="16">
    <fill>
      <patternFill patternType="none"/>
    </fill>
    <fill>
      <patternFill patternType="gray125"/>
    </fill>
    <fill>
      <patternFill patternType="gray0625"/>
    </fill>
    <fill>
      <patternFill patternType="solid">
        <fgColor rgb="FFFFCCFF"/>
        <bgColor indexed="64"/>
      </patternFill>
    </fill>
    <fill>
      <patternFill patternType="solid">
        <fgColor theme="0"/>
        <bgColor indexed="64"/>
      </patternFill>
    </fill>
    <fill>
      <patternFill patternType="gray0625">
        <bgColor auto="1"/>
      </patternFill>
    </fill>
    <fill>
      <patternFill patternType="solid">
        <fgColor theme="5" tint="0.79998168889431442"/>
        <bgColor indexed="64"/>
      </patternFill>
    </fill>
    <fill>
      <patternFill patternType="solid">
        <fgColor rgb="FF99FF99"/>
        <bgColor indexed="64"/>
      </patternFill>
    </fill>
    <fill>
      <patternFill patternType="solid">
        <fgColor indexed="65"/>
        <bgColor indexed="64"/>
      </patternFill>
    </fill>
    <fill>
      <patternFill patternType="solid">
        <fgColor rgb="FFCCCCFF"/>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rgb="FFFFFF99"/>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30">
    <border>
      <left/>
      <right/>
      <top/>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tted">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thin">
        <color indexed="64"/>
      </right>
      <top style="double">
        <color indexed="64"/>
      </top>
      <bottom/>
      <diagonal/>
    </border>
  </borders>
  <cellStyleXfs count="1">
    <xf numFmtId="0" fontId="0" fillId="0" borderId="0"/>
  </cellStyleXfs>
  <cellXfs count="25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7" xfId="0" applyFont="1" applyBorder="1"/>
    <xf numFmtId="0" fontId="2" fillId="0" borderId="1" xfId="0" applyFont="1" applyBorder="1"/>
    <xf numFmtId="0" fontId="2" fillId="0" borderId="9" xfId="0" applyFont="1" applyBorder="1"/>
    <xf numFmtId="0" fontId="2" fillId="0" borderId="0" xfId="0" applyFont="1" applyBorder="1"/>
    <xf numFmtId="0" fontId="2" fillId="0" borderId="0" xfId="0" applyFont="1" applyBorder="1" applyAlignment="1">
      <alignment horizontal="center"/>
    </xf>
    <xf numFmtId="0" fontId="2" fillId="0" borderId="11" xfId="0" applyFont="1" applyBorder="1"/>
    <xf numFmtId="0" fontId="2" fillId="0" borderId="12" xfId="0" applyFont="1" applyBorder="1"/>
    <xf numFmtId="0" fontId="2" fillId="0" borderId="12" xfId="0" applyFont="1" applyBorder="1" applyAlignment="1">
      <alignment horizontal="center"/>
    </xf>
    <xf numFmtId="0" fontId="2" fillId="0" borderId="0" xfId="0" applyFont="1" applyBorder="1" applyAlignment="1">
      <alignment horizontal="left"/>
    </xf>
    <xf numFmtId="0" fontId="2" fillId="0" borderId="3" xfId="0" applyFont="1" applyBorder="1" applyAlignment="1">
      <alignment horizontal="center"/>
    </xf>
    <xf numFmtId="0" fontId="1" fillId="0" borderId="0" xfId="0" applyFont="1" applyBorder="1"/>
    <xf numFmtId="0" fontId="2" fillId="0" borderId="12" xfId="0" applyFont="1" applyBorder="1" applyAlignment="1">
      <alignment horizontal="left"/>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3" fontId="1" fillId="0" borderId="0" xfId="0" applyNumberFormat="1" applyFont="1" applyAlignment="1">
      <alignment horizontal="center"/>
    </xf>
    <xf numFmtId="10" fontId="2" fillId="0" borderId="0" xfId="0" applyNumberFormat="1" applyFont="1"/>
    <xf numFmtId="1" fontId="2" fillId="0" borderId="0" xfId="0" applyNumberFormat="1" applyFont="1" applyFill="1" applyBorder="1"/>
    <xf numFmtId="164" fontId="2" fillId="0" borderId="0" xfId="0" applyNumberFormat="1" applyFont="1" applyFill="1" applyBorder="1"/>
    <xf numFmtId="0" fontId="2" fillId="0" borderId="10" xfId="0" applyFont="1" applyFill="1" applyBorder="1" applyAlignment="1">
      <alignment horizontal="center"/>
    </xf>
    <xf numFmtId="0" fontId="2" fillId="0" borderId="13" xfId="0" applyFont="1" applyFill="1" applyBorder="1" applyAlignment="1">
      <alignment horizontal="center"/>
    </xf>
    <xf numFmtId="1" fontId="2" fillId="0" borderId="9" xfId="0" applyNumberFormat="1" applyFont="1" applyFill="1" applyBorder="1"/>
    <xf numFmtId="1" fontId="2" fillId="0" borderId="12" xfId="0" applyNumberFormat="1" applyFont="1" applyFill="1" applyBorder="1"/>
    <xf numFmtId="1" fontId="1" fillId="0" borderId="14" xfId="0" applyNumberFormat="1" applyFont="1" applyBorder="1"/>
    <xf numFmtId="1" fontId="1" fillId="0" borderId="2" xfId="0" applyNumberFormat="1" applyFont="1" applyBorder="1"/>
    <xf numFmtId="0" fontId="2" fillId="0" borderId="0" xfId="0" applyFont="1" applyFill="1" applyBorder="1"/>
    <xf numFmtId="0" fontId="2" fillId="2" borderId="0" xfId="0" applyFont="1" applyFill="1" applyBorder="1" applyAlignment="1"/>
    <xf numFmtId="2" fontId="2" fillId="0" borderId="0" xfId="0" applyNumberFormat="1" applyFont="1" applyBorder="1" applyAlignment="1"/>
    <xf numFmtId="0" fontId="7" fillId="0" borderId="0" xfId="0" applyFont="1"/>
    <xf numFmtId="0" fontId="2" fillId="0" borderId="0" xfId="0" applyFont="1" applyFill="1"/>
    <xf numFmtId="0" fontId="2" fillId="0" borderId="0" xfId="0" applyFont="1" applyFill="1" applyBorder="1" applyAlignment="1">
      <alignment horizontal="left"/>
    </xf>
    <xf numFmtId="0" fontId="1" fillId="0" borderId="0" xfId="0" applyFont="1" applyFill="1" applyBorder="1" applyAlignment="1">
      <alignment horizontal="left"/>
    </xf>
    <xf numFmtId="0" fontId="2" fillId="0" borderId="12" xfId="0" applyFont="1" applyFill="1" applyBorder="1" applyAlignment="1">
      <alignment horizontal="left"/>
    </xf>
    <xf numFmtId="0" fontId="1" fillId="0" borderId="12" xfId="0" applyFont="1" applyFill="1" applyBorder="1" applyAlignment="1">
      <alignment horizontal="left"/>
    </xf>
    <xf numFmtId="1" fontId="2" fillId="0" borderId="11" xfId="0" applyNumberFormat="1" applyFont="1" applyFill="1" applyBorder="1"/>
    <xf numFmtId="1" fontId="2" fillId="0" borderId="6" xfId="0" applyNumberFormat="1" applyFont="1" applyFill="1" applyBorder="1"/>
    <xf numFmtId="1" fontId="2" fillId="0" borderId="5" xfId="0" applyNumberFormat="1" applyFont="1" applyFill="1" applyBorder="1"/>
    <xf numFmtId="1" fontId="1" fillId="0" borderId="0" xfId="0" applyNumberFormat="1" applyFont="1" applyBorder="1"/>
    <xf numFmtId="1" fontId="2" fillId="8" borderId="1" xfId="0" applyNumberFormat="1" applyFont="1" applyFill="1" applyBorder="1"/>
    <xf numFmtId="1" fontId="2" fillId="8" borderId="2" xfId="0" applyNumberFormat="1" applyFont="1" applyFill="1" applyBorder="1"/>
    <xf numFmtId="1" fontId="2" fillId="8" borderId="15" xfId="0" applyNumberFormat="1" applyFont="1" applyFill="1" applyBorder="1"/>
    <xf numFmtId="1" fontId="2" fillId="8" borderId="0" xfId="0" applyNumberFormat="1" applyFont="1" applyFill="1" applyBorder="1"/>
    <xf numFmtId="1" fontId="2" fillId="2" borderId="6" xfId="0" applyNumberFormat="1" applyFont="1" applyFill="1" applyBorder="1"/>
    <xf numFmtId="1" fontId="2" fillId="8" borderId="4" xfId="0" applyNumberFormat="1" applyFont="1" applyFill="1" applyBorder="1"/>
    <xf numFmtId="1" fontId="1" fillId="8" borderId="3" xfId="0" applyNumberFormat="1" applyFont="1" applyFill="1" applyBorder="1"/>
    <xf numFmtId="0" fontId="2" fillId="0" borderId="0" xfId="0" applyFont="1" applyAlignment="1">
      <alignment horizontal="right"/>
    </xf>
    <xf numFmtId="1" fontId="2" fillId="6" borderId="1" xfId="0" applyNumberFormat="1" applyFont="1" applyFill="1" applyBorder="1"/>
    <xf numFmtId="1" fontId="1" fillId="6" borderId="8" xfId="0" applyNumberFormat="1" applyFont="1" applyFill="1" applyBorder="1"/>
    <xf numFmtId="1" fontId="2" fillId="6" borderId="2" xfId="0" applyNumberFormat="1" applyFont="1" applyFill="1" applyBorder="1"/>
    <xf numFmtId="1" fontId="2" fillId="6" borderId="15" xfId="0" applyNumberFormat="1" applyFont="1" applyFill="1" applyBorder="1"/>
    <xf numFmtId="0" fontId="2" fillId="0" borderId="0" xfId="0" applyFont="1" applyAlignment="1">
      <alignment horizontal="center" vertical="center"/>
    </xf>
    <xf numFmtId="0" fontId="2" fillId="0" borderId="4"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1" fontId="2" fillId="8" borderId="8" xfId="0" applyNumberFormat="1" applyFont="1" applyFill="1" applyBorder="1"/>
    <xf numFmtId="1" fontId="2" fillId="2" borderId="5" xfId="0" applyNumberFormat="1" applyFont="1" applyFill="1" applyBorder="1"/>
    <xf numFmtId="1" fontId="1" fillId="2" borderId="3" xfId="0" applyNumberFormat="1" applyFont="1" applyFill="1" applyBorder="1"/>
    <xf numFmtId="2" fontId="2" fillId="0" borderId="1" xfId="0" applyNumberFormat="1" applyFont="1" applyBorder="1"/>
    <xf numFmtId="2" fontId="2" fillId="0" borderId="4" xfId="0" applyNumberFormat="1" applyFont="1" applyFill="1" applyBorder="1"/>
    <xf numFmtId="2" fontId="2" fillId="0" borderId="12" xfId="0" applyNumberFormat="1" applyFont="1" applyFill="1" applyBorder="1"/>
    <xf numFmtId="2" fontId="2" fillId="0" borderId="5" xfId="0" applyNumberFormat="1" applyFont="1" applyFill="1" applyBorder="1"/>
    <xf numFmtId="2" fontId="2" fillId="7" borderId="2" xfId="0" applyNumberFormat="1" applyFont="1" applyFill="1" applyBorder="1"/>
    <xf numFmtId="2" fontId="2" fillId="2" borderId="2" xfId="0" applyNumberFormat="1" applyFont="1" applyFill="1" applyBorder="1"/>
    <xf numFmtId="2" fontId="2" fillId="0" borderId="3" xfId="0" applyNumberFormat="1" applyFont="1" applyBorder="1"/>
    <xf numFmtId="2" fontId="2" fillId="2" borderId="0" xfId="0" applyNumberFormat="1" applyFont="1" applyFill="1" applyBorder="1" applyAlignment="1"/>
    <xf numFmtId="2" fontId="2" fillId="3" borderId="0" xfId="0" applyNumberFormat="1" applyFont="1" applyFill="1" applyBorder="1" applyAlignment="1"/>
    <xf numFmtId="2" fontId="2" fillId="0" borderId="6" xfId="0" applyNumberFormat="1" applyFont="1" applyBorder="1" applyAlignment="1"/>
    <xf numFmtId="2" fontId="2" fillId="5" borderId="0" xfId="0" applyNumberFormat="1" applyFont="1" applyFill="1" applyBorder="1" applyAlignment="1"/>
    <xf numFmtId="1" fontId="2" fillId="8" borderId="7" xfId="0" applyNumberFormat="1" applyFont="1" applyFill="1" applyBorder="1"/>
    <xf numFmtId="2" fontId="2" fillId="0" borderId="7" xfId="0" applyNumberFormat="1" applyFont="1" applyBorder="1"/>
    <xf numFmtId="2" fontId="2" fillId="0" borderId="11" xfId="0" applyNumberFormat="1" applyFont="1" applyFill="1" applyBorder="1"/>
    <xf numFmtId="2" fontId="2" fillId="0" borderId="19" xfId="0" applyNumberFormat="1" applyFont="1" applyBorder="1" applyAlignment="1"/>
    <xf numFmtId="2" fontId="2" fillId="7" borderId="14" xfId="0" applyNumberFormat="1" applyFont="1" applyFill="1" applyBorder="1"/>
    <xf numFmtId="2" fontId="2" fillId="0" borderId="6" xfId="0" applyNumberFormat="1" applyFont="1" applyFill="1" applyBorder="1" applyAlignment="1"/>
    <xf numFmtId="2" fontId="2" fillId="0" borderId="5" xfId="0" applyNumberFormat="1" applyFont="1" applyBorder="1" applyAlignment="1"/>
    <xf numFmtId="2" fontId="2" fillId="3" borderId="1" xfId="0" applyNumberFormat="1" applyFont="1" applyFill="1" applyBorder="1" applyAlignment="1"/>
    <xf numFmtId="2" fontId="2" fillId="2" borderId="7" xfId="0" applyNumberFormat="1" applyFont="1" applyFill="1" applyBorder="1" applyAlignment="1"/>
    <xf numFmtId="1" fontId="2" fillId="0" borderId="18" xfId="0" applyNumberFormat="1" applyFont="1" applyFill="1" applyBorder="1"/>
    <xf numFmtId="2" fontId="2" fillId="9" borderId="21" xfId="0" applyNumberFormat="1" applyFont="1" applyFill="1" applyBorder="1"/>
    <xf numFmtId="2" fontId="2" fillId="9" borderId="16" xfId="0" applyNumberFormat="1" applyFont="1" applyFill="1" applyBorder="1"/>
    <xf numFmtId="2" fontId="2" fillId="9" borderId="20" xfId="0" applyNumberFormat="1" applyFont="1" applyFill="1" applyBorder="1"/>
    <xf numFmtId="1" fontId="1" fillId="8" borderId="21" xfId="0" applyNumberFormat="1" applyFont="1" applyFill="1" applyBorder="1"/>
    <xf numFmtId="1" fontId="1" fillId="8" borderId="16" xfId="0" applyNumberFormat="1" applyFont="1" applyFill="1" applyBorder="1"/>
    <xf numFmtId="1" fontId="1" fillId="8" borderId="20" xfId="0" applyNumberFormat="1" applyFont="1" applyFill="1" applyBorder="1"/>
    <xf numFmtId="1" fontId="1" fillId="8" borderId="17" xfId="0" applyNumberFormat="1" applyFont="1" applyFill="1" applyBorder="1"/>
    <xf numFmtId="1" fontId="1" fillId="0" borderId="0" xfId="0" applyNumberFormat="1" applyFont="1" applyFill="1" applyBorder="1"/>
    <xf numFmtId="0" fontId="2" fillId="4" borderId="1" xfId="0" applyFont="1" applyFill="1" applyBorder="1" applyAlignment="1"/>
    <xf numFmtId="0" fontId="2" fillId="4" borderId="8" xfId="0" applyFont="1" applyFill="1" applyBorder="1" applyAlignment="1"/>
    <xf numFmtId="0" fontId="2" fillId="4" borderId="0" xfId="0" applyFont="1" applyFill="1" applyBorder="1" applyAlignment="1"/>
    <xf numFmtId="0" fontId="2" fillId="4" borderId="10" xfId="0" applyFont="1" applyFill="1" applyBorder="1" applyAlignment="1"/>
    <xf numFmtId="0" fontId="2" fillId="4" borderId="12" xfId="0" applyFont="1" applyFill="1" applyBorder="1" applyAlignment="1"/>
    <xf numFmtId="0" fontId="2" fillId="4" borderId="13" xfId="0" applyFont="1" applyFill="1" applyBorder="1" applyAlignment="1"/>
    <xf numFmtId="0" fontId="1" fillId="4" borderId="1" xfId="0" applyFont="1" applyFill="1" applyBorder="1" applyAlignment="1"/>
    <xf numFmtId="1" fontId="2" fillId="10" borderId="0" xfId="0" applyNumberFormat="1" applyFont="1" applyFill="1" applyBorder="1"/>
    <xf numFmtId="0" fontId="1" fillId="0" borderId="13" xfId="0" applyFont="1" applyBorder="1" applyAlignment="1">
      <alignment horizontal="right"/>
    </xf>
    <xf numFmtId="49" fontId="2" fillId="0" borderId="7" xfId="0" applyNumberFormat="1" applyFont="1" applyBorder="1" applyAlignment="1"/>
    <xf numFmtId="49" fontId="2" fillId="0" borderId="1" xfId="0" applyNumberFormat="1" applyFont="1" applyBorder="1" applyAlignment="1"/>
    <xf numFmtId="0" fontId="2" fillId="0" borderId="11" xfId="0" applyFont="1" applyBorder="1" applyAlignment="1">
      <alignment horizontal="left"/>
    </xf>
    <xf numFmtId="10" fontId="1" fillId="0" borderId="12" xfId="0" applyNumberFormat="1" applyFont="1" applyBorder="1" applyAlignment="1">
      <alignment horizontal="center"/>
    </xf>
    <xf numFmtId="9" fontId="1" fillId="0" borderId="12" xfId="0" applyNumberFormat="1" applyFont="1" applyBorder="1" applyAlignment="1">
      <alignment horizontal="center"/>
    </xf>
    <xf numFmtId="2" fontId="2" fillId="0" borderId="13" xfId="0" applyNumberFormat="1" applyFont="1" applyFill="1" applyBorder="1"/>
    <xf numFmtId="0" fontId="6" fillId="0" borderId="0" xfId="0" applyFont="1" applyAlignment="1">
      <alignment horizontal="left"/>
    </xf>
    <xf numFmtId="0" fontId="1" fillId="11" borderId="3" xfId="0" applyFont="1" applyFill="1" applyBorder="1" applyAlignment="1">
      <alignment horizontal="center"/>
    </xf>
    <xf numFmtId="0" fontId="1" fillId="11" borderId="10" xfId="0" applyFont="1" applyFill="1" applyBorder="1" applyAlignment="1">
      <alignment horizontal="center"/>
    </xf>
    <xf numFmtId="0" fontId="1" fillId="11" borderId="13" xfId="0" applyFont="1" applyFill="1" applyBorder="1" applyAlignment="1">
      <alignment horizontal="center"/>
    </xf>
    <xf numFmtId="0" fontId="1" fillId="11" borderId="0" xfId="0" applyFont="1" applyFill="1" applyBorder="1" applyAlignment="1">
      <alignment horizontal="center"/>
    </xf>
    <xf numFmtId="0" fontId="1" fillId="11" borderId="12" xfId="0" applyFont="1" applyFill="1" applyBorder="1" applyAlignment="1">
      <alignment horizontal="center"/>
    </xf>
    <xf numFmtId="2" fontId="1" fillId="12" borderId="14" xfId="0" applyNumberFormat="1" applyFont="1" applyFill="1" applyBorder="1"/>
    <xf numFmtId="2" fontId="1" fillId="12" borderId="2" xfId="0" applyNumberFormat="1" applyFont="1" applyFill="1" applyBorder="1"/>
    <xf numFmtId="2" fontId="1" fillId="12" borderId="15" xfId="0" applyNumberFormat="1" applyFont="1" applyFill="1" applyBorder="1"/>
    <xf numFmtId="2" fontId="1" fillId="12" borderId="3" xfId="0" applyNumberFormat="1" applyFont="1" applyFill="1" applyBorder="1"/>
    <xf numFmtId="0" fontId="1" fillId="12" borderId="2" xfId="0" applyFont="1" applyFill="1" applyBorder="1" applyAlignment="1">
      <alignment horizontal="left"/>
    </xf>
    <xf numFmtId="0" fontId="2" fillId="12" borderId="2" xfId="0" applyFont="1" applyFill="1" applyBorder="1" applyAlignment="1">
      <alignment horizontal="left" vertical="top" wrapText="1"/>
    </xf>
    <xf numFmtId="0" fontId="2" fillId="12" borderId="15" xfId="0" applyFont="1" applyFill="1" applyBorder="1" applyAlignment="1">
      <alignment horizontal="left" vertical="top" wrapText="1"/>
    </xf>
    <xf numFmtId="2" fontId="1" fillId="12" borderId="21" xfId="0" applyNumberFormat="1" applyFont="1" applyFill="1" applyBorder="1"/>
    <xf numFmtId="2" fontId="1" fillId="12" borderId="16" xfId="0" applyNumberFormat="1" applyFont="1" applyFill="1" applyBorder="1"/>
    <xf numFmtId="2" fontId="1" fillId="12" borderId="17" xfId="0" applyNumberFormat="1" applyFont="1" applyFill="1" applyBorder="1"/>
    <xf numFmtId="2" fontId="1" fillId="12" borderId="20" xfId="0" applyNumberFormat="1" applyFont="1" applyFill="1" applyBorder="1"/>
    <xf numFmtId="1" fontId="1" fillId="8" borderId="4" xfId="0" applyNumberFormat="1" applyFont="1" applyFill="1" applyBorder="1"/>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left" wrapText="1"/>
    </xf>
    <xf numFmtId="2" fontId="2" fillId="0" borderId="8" xfId="0" applyNumberFormat="1"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1" fontId="2" fillId="13" borderId="0" xfId="0" applyNumberFormat="1" applyFont="1" applyFill="1" applyBorder="1"/>
    <xf numFmtId="1" fontId="2" fillId="13" borderId="9" xfId="0" applyNumberFormat="1" applyFont="1" applyFill="1" applyBorder="1"/>
    <xf numFmtId="1" fontId="2" fillId="13" borderId="12" xfId="0" applyNumberFormat="1" applyFont="1" applyFill="1" applyBorder="1"/>
    <xf numFmtId="0" fontId="2" fillId="0" borderId="23" xfId="0" applyFont="1" applyFill="1" applyBorder="1" applyAlignment="1">
      <alignment horizontal="left"/>
    </xf>
    <xf numFmtId="0" fontId="1" fillId="0" borderId="23" xfId="0" applyFont="1" applyFill="1" applyBorder="1" applyAlignment="1">
      <alignment horizontal="left"/>
    </xf>
    <xf numFmtId="1" fontId="2" fillId="0" borderId="24" xfId="0" applyNumberFormat="1" applyFont="1" applyFill="1" applyBorder="1"/>
    <xf numFmtId="1" fontId="2" fillId="0" borderId="23" xfId="0" applyNumberFormat="1" applyFont="1" applyFill="1" applyBorder="1"/>
    <xf numFmtId="1" fontId="2" fillId="2" borderId="25" xfId="0" applyNumberFormat="1" applyFont="1" applyFill="1" applyBorder="1"/>
    <xf numFmtId="1" fontId="2" fillId="10" borderId="23" xfId="0" applyNumberFormat="1" applyFont="1" applyFill="1" applyBorder="1"/>
    <xf numFmtId="1" fontId="2" fillId="0" borderId="25" xfId="0" applyNumberFormat="1" applyFont="1" applyFill="1" applyBorder="1"/>
    <xf numFmtId="2" fontId="2" fillId="3" borderId="4" xfId="0" applyNumberFormat="1" applyFont="1" applyFill="1" applyBorder="1" applyAlignment="1">
      <alignment horizontal="right" wrapText="1"/>
    </xf>
    <xf numFmtId="2" fontId="2" fillId="3" borderId="6" xfId="0" applyNumberFormat="1" applyFont="1" applyFill="1" applyBorder="1" applyAlignment="1">
      <alignment horizontal="right" wrapText="1"/>
    </xf>
    <xf numFmtId="2" fontId="2" fillId="3" borderId="3" xfId="0" applyNumberFormat="1" applyFont="1" applyFill="1" applyBorder="1" applyAlignment="1">
      <alignment horizontal="right" wrapText="1"/>
    </xf>
    <xf numFmtId="1" fontId="2" fillId="14" borderId="0" xfId="0" applyNumberFormat="1" applyFont="1" applyFill="1" applyBorder="1"/>
    <xf numFmtId="1" fontId="2" fillId="14" borderId="9" xfId="0" applyNumberFormat="1" applyFont="1" applyFill="1" applyBorder="1"/>
    <xf numFmtId="1" fontId="2" fillId="14" borderId="12" xfId="0" applyNumberFormat="1" applyFont="1" applyFill="1" applyBorder="1"/>
    <xf numFmtId="2" fontId="2" fillId="3" borderId="5" xfId="0" applyNumberFormat="1" applyFont="1" applyFill="1" applyBorder="1" applyAlignment="1">
      <alignment horizontal="right" wrapText="1"/>
    </xf>
    <xf numFmtId="3" fontId="2" fillId="0" borderId="0" xfId="0" applyNumberFormat="1" applyFont="1"/>
    <xf numFmtId="0" fontId="2" fillId="0" borderId="0" xfId="0" applyFont="1" applyAlignment="1">
      <alignment horizontal="left"/>
    </xf>
    <xf numFmtId="0" fontId="2" fillId="0" borderId="0" xfId="0" applyFont="1" applyBorder="1" applyAlignment="1">
      <alignment horizontal="left" wrapText="1"/>
    </xf>
    <xf numFmtId="0" fontId="2" fillId="0" borderId="8" xfId="0" applyFont="1" applyBorder="1" applyAlignment="1">
      <alignment horizontal="center" vertical="center" wrapText="1"/>
    </xf>
    <xf numFmtId="0" fontId="3" fillId="15" borderId="0" xfId="0" applyFont="1" applyFill="1" applyAlignment="1">
      <alignment horizontal="center"/>
    </xf>
    <xf numFmtId="0" fontId="1" fillId="15" borderId="15" xfId="0" applyFont="1" applyFill="1" applyBorder="1" applyAlignment="1">
      <alignment horizontal="center"/>
    </xf>
    <xf numFmtId="3" fontId="1" fillId="15" borderId="8" xfId="0" applyNumberFormat="1" applyFont="1" applyFill="1" applyBorder="1" applyAlignment="1">
      <alignment horizontal="right"/>
    </xf>
    <xf numFmtId="0" fontId="1" fillId="15" borderId="8" xfId="0" applyFont="1" applyFill="1" applyBorder="1" applyAlignment="1">
      <alignment horizontal="right"/>
    </xf>
    <xf numFmtId="0" fontId="1" fillId="15" borderId="13" xfId="0" applyFont="1" applyFill="1" applyBorder="1" applyAlignment="1">
      <alignment horizontal="right"/>
    </xf>
    <xf numFmtId="165" fontId="1" fillId="15" borderId="8" xfId="0" applyNumberFormat="1" applyFont="1" applyFill="1" applyBorder="1" applyAlignment="1">
      <alignment horizontal="right"/>
    </xf>
    <xf numFmtId="165" fontId="1" fillId="15" borderId="13" xfId="0" applyNumberFormat="1" applyFont="1" applyFill="1" applyBorder="1" applyAlignment="1">
      <alignment horizontal="right"/>
    </xf>
    <xf numFmtId="3" fontId="1" fillId="15" borderId="13" xfId="0" applyNumberFormat="1" applyFont="1" applyFill="1" applyBorder="1" applyAlignment="1">
      <alignment horizontal="right"/>
    </xf>
    <xf numFmtId="0" fontId="2" fillId="4" borderId="0" xfId="0" applyFont="1" applyFill="1" applyBorder="1" applyAlignment="1">
      <alignment vertical="center" wrapText="1"/>
    </xf>
    <xf numFmtId="0" fontId="2" fillId="4" borderId="10" xfId="0" applyFont="1" applyFill="1" applyBorder="1" applyAlignment="1">
      <alignment vertical="center" wrapText="1"/>
    </xf>
    <xf numFmtId="0" fontId="7" fillId="0" borderId="0" xfId="0" applyFont="1" applyBorder="1" applyAlignment="1">
      <alignment horizontal="left"/>
    </xf>
    <xf numFmtId="0" fontId="11" fillId="0" borderId="7" xfId="0" applyFont="1" applyBorder="1"/>
    <xf numFmtId="0" fontId="1" fillId="0" borderId="9" xfId="0" applyFont="1" applyBorder="1"/>
    <xf numFmtId="2" fontId="2" fillId="0" borderId="0" xfId="0" applyNumberFormat="1" applyFont="1" applyFill="1" applyBorder="1"/>
    <xf numFmtId="2" fontId="2" fillId="0" borderId="10" xfId="0" applyNumberFormat="1" applyFont="1" applyFill="1" applyBorder="1"/>
    <xf numFmtId="0" fontId="1" fillId="0" borderId="11" xfId="0" applyFont="1" applyBorder="1"/>
    <xf numFmtId="0" fontId="3" fillId="0" borderId="0" xfId="0" applyFont="1" applyFill="1"/>
    <xf numFmtId="10" fontId="6" fillId="0" borderId="0" xfId="0" applyNumberFormat="1" applyFont="1" applyFill="1"/>
    <xf numFmtId="0" fontId="1" fillId="0" borderId="0" xfId="0" applyFont="1" applyFill="1" applyAlignment="1">
      <alignment horizontal="center"/>
    </xf>
    <xf numFmtId="0" fontId="2"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2" fontId="2" fillId="0" borderId="1" xfId="0" applyNumberFormat="1" applyFont="1" applyFill="1" applyBorder="1"/>
    <xf numFmtId="2" fontId="2" fillId="0" borderId="8" xfId="0" applyNumberFormat="1" applyFont="1" applyFill="1" applyBorder="1"/>
    <xf numFmtId="2" fontId="2" fillId="0" borderId="0" xfId="0" applyNumberFormat="1" applyFont="1" applyFill="1"/>
    <xf numFmtId="0" fontId="2" fillId="12" borderId="0" xfId="0" applyFont="1" applyFill="1" applyBorder="1"/>
    <xf numFmtId="2" fontId="2" fillId="12" borderId="0" xfId="0" applyNumberFormat="1" applyFont="1" applyFill="1" applyBorder="1"/>
    <xf numFmtId="2" fontId="2" fillId="12" borderId="10" xfId="0" applyNumberFormat="1" applyFont="1" applyFill="1" applyBorder="1"/>
    <xf numFmtId="0" fontId="2" fillId="12" borderId="12" xfId="0" applyFont="1" applyFill="1" applyBorder="1"/>
    <xf numFmtId="2" fontId="2" fillId="12" borderId="12" xfId="0" applyNumberFormat="1" applyFont="1" applyFill="1" applyBorder="1"/>
    <xf numFmtId="2" fontId="2" fillId="12" borderId="13" xfId="0" applyNumberFormat="1" applyFont="1" applyFill="1" applyBorder="1"/>
    <xf numFmtId="165" fontId="1" fillId="0" borderId="0" xfId="0" applyNumberFormat="1" applyFont="1" applyBorder="1" applyAlignment="1">
      <alignment horizontal="center"/>
    </xf>
    <xf numFmtId="1" fontId="1" fillId="0" borderId="0" xfId="0" applyNumberFormat="1" applyFont="1" applyBorder="1" applyAlignment="1">
      <alignment horizontal="center"/>
    </xf>
    <xf numFmtId="0" fontId="5" fillId="0" borderId="22" xfId="0" applyFont="1" applyBorder="1" applyAlignment="1">
      <alignment vertical="center" wrapText="1"/>
    </xf>
    <xf numFmtId="3" fontId="1" fillId="15" borderId="10" xfId="0" applyNumberFormat="1" applyFont="1" applyFill="1" applyBorder="1" applyAlignment="1">
      <alignment horizontal="right"/>
    </xf>
    <xf numFmtId="0" fontId="2" fillId="0" borderId="1" xfId="0" applyFont="1" applyBorder="1" applyAlignment="1">
      <alignment horizontal="left"/>
    </xf>
    <xf numFmtId="0" fontId="2" fillId="0" borderId="8" xfId="0" applyFont="1" applyBorder="1" applyAlignment="1">
      <alignment horizontal="center" vertical="center" wrapText="1"/>
    </xf>
    <xf numFmtId="0" fontId="2" fillId="0" borderId="0" xfId="0" applyFont="1" applyBorder="1" applyAlignment="1">
      <alignment horizontal="left"/>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xf>
    <xf numFmtId="3" fontId="1" fillId="15" borderId="15" xfId="0" applyNumberFormat="1" applyFont="1" applyFill="1" applyBorder="1" applyAlignment="1">
      <alignment horizontal="right"/>
    </xf>
    <xf numFmtId="1" fontId="12" fillId="8" borderId="1" xfId="0" applyNumberFormat="1"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12" xfId="0" applyFont="1" applyBorder="1" applyAlignment="1">
      <alignment horizontal="left"/>
    </xf>
    <xf numFmtId="0" fontId="14" fillId="15" borderId="8" xfId="0" applyFont="1" applyFill="1" applyBorder="1" applyAlignment="1">
      <alignment horizontal="right"/>
    </xf>
    <xf numFmtId="0" fontId="14" fillId="15" borderId="13" xfId="0" applyFont="1" applyFill="1" applyBorder="1" applyAlignment="1">
      <alignment horizontal="right"/>
    </xf>
    <xf numFmtId="0" fontId="14" fillId="4" borderId="13" xfId="0" applyFont="1" applyFill="1" applyBorder="1" applyAlignment="1">
      <alignment horizontal="right"/>
    </xf>
    <xf numFmtId="1" fontId="12" fillId="8" borderId="7" xfId="0" applyNumberFormat="1" applyFont="1" applyFill="1" applyBorder="1"/>
    <xf numFmtId="1" fontId="12" fillId="6" borderId="1" xfId="0" applyNumberFormat="1" applyFont="1" applyFill="1" applyBorder="1"/>
    <xf numFmtId="0" fontId="2" fillId="2" borderId="29" xfId="0" applyFont="1" applyFill="1" applyBorder="1" applyAlignment="1"/>
    <xf numFmtId="2" fontId="2" fillId="0" borderId="9" xfId="0" applyNumberFormat="1" applyFont="1" applyBorder="1" applyAlignment="1"/>
    <xf numFmtId="0" fontId="2" fillId="2" borderId="5" xfId="0" applyFont="1" applyFill="1" applyBorder="1" applyAlignment="1"/>
    <xf numFmtId="0" fontId="2" fillId="0" borderId="0" xfId="0" applyFont="1" applyAlignment="1">
      <alignment horizontal="left" wrapText="1"/>
    </xf>
    <xf numFmtId="0" fontId="2" fillId="4" borderId="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0" borderId="0"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left"/>
    </xf>
    <xf numFmtId="0" fontId="1" fillId="12" borderId="16" xfId="0" applyFont="1" applyFill="1" applyBorder="1" applyAlignment="1">
      <alignment horizontal="left"/>
    </xf>
    <xf numFmtId="0" fontId="1" fillId="12" borderId="20" xfId="0" applyFont="1" applyFill="1" applyBorder="1" applyAlignment="1">
      <alignment horizontal="left"/>
    </xf>
    <xf numFmtId="0" fontId="7" fillId="0" borderId="12" xfId="0" applyFont="1" applyBorder="1" applyAlignment="1">
      <alignment horizontal="left" wrapText="1"/>
    </xf>
    <xf numFmtId="0" fontId="7" fillId="0" borderId="13" xfId="0" applyFont="1" applyBorder="1" applyAlignment="1">
      <alignment horizontal="left" wrapText="1"/>
    </xf>
    <xf numFmtId="0" fontId="1" fillId="0" borderId="2" xfId="0" applyFont="1" applyBorder="1" applyAlignment="1">
      <alignment horizontal="left" wrapText="1"/>
    </xf>
    <xf numFmtId="0" fontId="1" fillId="0" borderId="15" xfId="0" applyFont="1" applyBorder="1" applyAlignment="1">
      <alignment horizontal="left" wrapText="1"/>
    </xf>
    <xf numFmtId="0" fontId="1" fillId="12" borderId="16" xfId="0" applyFont="1" applyFill="1" applyBorder="1" applyAlignment="1">
      <alignment horizontal="left" wrapText="1"/>
    </xf>
    <xf numFmtId="0" fontId="1" fillId="12" borderId="20" xfId="0" applyFont="1" applyFill="1" applyBorder="1" applyAlignment="1">
      <alignment horizontal="left" wrapText="1"/>
    </xf>
    <xf numFmtId="0" fontId="1" fillId="0" borderId="0" xfId="0" applyFont="1" applyAlignment="1">
      <alignment horizontal="left" wrapText="1"/>
    </xf>
    <xf numFmtId="1" fontId="13" fillId="0" borderId="26" xfId="0" applyNumberFormat="1" applyFont="1" applyFill="1" applyBorder="1" applyAlignment="1">
      <alignment horizontal="center" vertical="center" wrapText="1"/>
    </xf>
    <xf numFmtId="1" fontId="13" fillId="0" borderId="28" xfId="0" applyNumberFormat="1" applyFont="1" applyFill="1" applyBorder="1" applyAlignment="1">
      <alignment horizontal="center" vertical="center" wrapText="1"/>
    </xf>
    <xf numFmtId="0" fontId="7" fillId="0" borderId="0" xfId="0" applyFont="1" applyAlignment="1">
      <alignment horizontal="left"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0" xfId="0" applyFont="1" applyAlignment="1">
      <alignment horizontal="left" wrapText="1"/>
    </xf>
    <xf numFmtId="0" fontId="10" fillId="0" borderId="10" xfId="0" applyFont="1" applyBorder="1" applyAlignment="1">
      <alignment horizontal="left" wrapTex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1"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9"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000000"/>
      <color rgb="FFFF99CC"/>
      <color rgb="FFFF99FF"/>
      <color rgb="FFFFCCFF"/>
      <color rgb="FFFFFF99"/>
      <color rgb="FFCCCCFF"/>
      <color rgb="FFFCE4D6"/>
      <color rgb="FFFFFF66"/>
      <color rgb="FF99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Q5" sqref="Q5"/>
    </sheetView>
  </sheetViews>
  <sheetFormatPr baseColWidth="10" defaultRowHeight="15" x14ac:dyDescent="0.25"/>
  <cols>
    <col min="1" max="1" width="15.7109375" style="1" customWidth="1"/>
    <col min="2" max="5" width="11.42578125" style="2"/>
    <col min="6" max="15" width="7.7109375" style="34" customWidth="1"/>
    <col min="16" max="16" width="9.5703125" style="34" customWidth="1"/>
    <col min="17" max="16384" width="11.42578125" style="2"/>
  </cols>
  <sheetData>
    <row r="1" spans="1:16" ht="18" customHeight="1" x14ac:dyDescent="0.25">
      <c r="A1" s="3" t="s">
        <v>64</v>
      </c>
      <c r="J1" s="168"/>
      <c r="K1" s="168"/>
      <c r="M1" s="169"/>
      <c r="N1" s="170"/>
    </row>
    <row r="3" spans="1:16" ht="14.25" x14ac:dyDescent="0.2">
      <c r="A3" s="162" t="s">
        <v>45</v>
      </c>
    </row>
    <row r="4" spans="1:16" ht="14.25" x14ac:dyDescent="0.2">
      <c r="A4" s="33" t="s">
        <v>44</v>
      </c>
    </row>
    <row r="5" spans="1:16" ht="15.95" customHeight="1" x14ac:dyDescent="0.25">
      <c r="A5" s="162"/>
      <c r="B5" s="42"/>
      <c r="C5" s="42"/>
      <c r="D5" s="42"/>
      <c r="E5" s="42"/>
      <c r="F5" s="171">
        <v>1</v>
      </c>
      <c r="G5" s="171">
        <f>F5+1</f>
        <v>2</v>
      </c>
      <c r="H5" s="171">
        <f t="shared" ref="H5:O6" si="0">G5+1</f>
        <v>3</v>
      </c>
      <c r="I5" s="171">
        <f t="shared" si="0"/>
        <v>4</v>
      </c>
      <c r="J5" s="171">
        <f t="shared" si="0"/>
        <v>5</v>
      </c>
      <c r="K5" s="171">
        <f t="shared" si="0"/>
        <v>6</v>
      </c>
      <c r="L5" s="171">
        <f t="shared" si="0"/>
        <v>7</v>
      </c>
      <c r="M5" s="171">
        <f t="shared" si="0"/>
        <v>8</v>
      </c>
      <c r="N5" s="171">
        <f t="shared" si="0"/>
        <v>9</v>
      </c>
      <c r="O5" s="171">
        <f t="shared" si="0"/>
        <v>10</v>
      </c>
      <c r="P5" s="171" t="s">
        <v>1</v>
      </c>
    </row>
    <row r="6" spans="1:16" ht="15.95" customHeight="1" x14ac:dyDescent="0.25">
      <c r="A6" s="162"/>
      <c r="B6" s="42"/>
      <c r="C6" s="42"/>
      <c r="D6" s="42"/>
      <c r="E6" s="42"/>
      <c r="F6" s="172">
        <v>2021</v>
      </c>
      <c r="G6" s="172">
        <f>F6+1</f>
        <v>2022</v>
      </c>
      <c r="H6" s="172">
        <f t="shared" si="0"/>
        <v>2023</v>
      </c>
      <c r="I6" s="172">
        <f t="shared" si="0"/>
        <v>2024</v>
      </c>
      <c r="J6" s="172">
        <f t="shared" si="0"/>
        <v>2025</v>
      </c>
      <c r="K6" s="172">
        <f t="shared" si="0"/>
        <v>2026</v>
      </c>
      <c r="L6" s="172">
        <f t="shared" si="0"/>
        <v>2027</v>
      </c>
      <c r="M6" s="172">
        <f t="shared" si="0"/>
        <v>2028</v>
      </c>
      <c r="N6" s="172">
        <f t="shared" si="0"/>
        <v>2029</v>
      </c>
      <c r="O6" s="172">
        <f t="shared" si="0"/>
        <v>2030</v>
      </c>
      <c r="P6" s="173" t="s">
        <v>2</v>
      </c>
    </row>
    <row r="7" spans="1:16" x14ac:dyDescent="0.25">
      <c r="A7" s="163" t="s">
        <v>40</v>
      </c>
      <c r="B7" s="6"/>
      <c r="C7" s="6"/>
      <c r="D7" s="6"/>
      <c r="E7" s="6"/>
      <c r="F7" s="174"/>
      <c r="G7" s="174"/>
      <c r="H7" s="174"/>
      <c r="I7" s="174"/>
      <c r="J7" s="174"/>
      <c r="K7" s="174"/>
      <c r="L7" s="174"/>
      <c r="M7" s="174"/>
      <c r="N7" s="174"/>
      <c r="O7" s="174"/>
      <c r="P7" s="175"/>
    </row>
    <row r="8" spans="1:16" x14ac:dyDescent="0.25">
      <c r="A8" s="164"/>
      <c r="B8" s="8" t="s">
        <v>17</v>
      </c>
      <c r="C8" s="8"/>
      <c r="D8" s="8"/>
      <c r="E8" s="8"/>
      <c r="F8" s="165">
        <f>'Sans lissage'!G49</f>
        <v>17.5</v>
      </c>
      <c r="G8" s="165">
        <f>'Sans lissage'!H49</f>
        <v>1.8388888888888897</v>
      </c>
      <c r="H8" s="165">
        <f>'Sans lissage'!I49</f>
        <v>-2.4173611111111111</v>
      </c>
      <c r="I8" s="165">
        <f>'Sans lissage'!J49</f>
        <v>-2.4173611111111111</v>
      </c>
      <c r="J8" s="165">
        <f>'Sans lissage'!K49</f>
        <v>-2.4173611111111111</v>
      </c>
      <c r="K8" s="165">
        <f>'Sans lissage'!L49</f>
        <v>-2.4173611111111111</v>
      </c>
      <c r="L8" s="165">
        <f>'Sans lissage'!M49</f>
        <v>-2.4173611111111111</v>
      </c>
      <c r="M8" s="165">
        <f>'Sans lissage'!N49</f>
        <v>-2.4173611111111111</v>
      </c>
      <c r="N8" s="165">
        <f>'Sans lissage'!O49</f>
        <v>-2.4173611111111111</v>
      </c>
      <c r="O8" s="165">
        <f>'Sans lissage'!P49</f>
        <v>-2.4173611111111111</v>
      </c>
      <c r="P8" s="166">
        <f>'Sans lissage'!Q49</f>
        <v>0</v>
      </c>
    </row>
    <row r="9" spans="1:16" x14ac:dyDescent="0.25">
      <c r="A9" s="167"/>
      <c r="B9" s="180" t="s">
        <v>10</v>
      </c>
      <c r="C9" s="180"/>
      <c r="D9" s="180"/>
      <c r="E9" s="180"/>
      <c r="F9" s="181">
        <f>'Sans lissage'!G50</f>
        <v>0</v>
      </c>
      <c r="G9" s="181">
        <f>'Sans lissage'!H50</f>
        <v>-3.9944444444444445</v>
      </c>
      <c r="H9" s="181">
        <f>'Sans lissage'!I50</f>
        <v>-2.4173611111111111</v>
      </c>
      <c r="I9" s="181">
        <f>'Sans lissage'!J50</f>
        <v>-2.4173611111111111</v>
      </c>
      <c r="J9" s="181">
        <f>'Sans lissage'!K50</f>
        <v>-2.4173611111111111</v>
      </c>
      <c r="K9" s="181">
        <f>'Sans lissage'!L50</f>
        <v>-2.4173611111111111</v>
      </c>
      <c r="L9" s="181">
        <f>'Sans lissage'!M50</f>
        <v>-2.4173611111111111</v>
      </c>
      <c r="M9" s="181">
        <f>'Sans lissage'!N50</f>
        <v>-2.4173611111111111</v>
      </c>
      <c r="N9" s="181">
        <f>'Sans lissage'!O50</f>
        <v>-2.4173611111111111</v>
      </c>
      <c r="O9" s="181">
        <f>'Sans lissage'!P50</f>
        <v>-2.4173611111111111</v>
      </c>
      <c r="P9" s="182">
        <f>'Sans lissage'!Q50</f>
        <v>-23.333333333333336</v>
      </c>
    </row>
    <row r="10" spans="1:16" x14ac:dyDescent="0.25">
      <c r="F10" s="176"/>
      <c r="G10" s="176"/>
      <c r="H10" s="176"/>
      <c r="I10" s="176"/>
      <c r="J10" s="176"/>
      <c r="K10" s="176"/>
      <c r="L10" s="176"/>
      <c r="M10" s="176"/>
      <c r="N10" s="176"/>
      <c r="O10" s="176"/>
      <c r="P10" s="176"/>
    </row>
    <row r="11" spans="1:16" x14ac:dyDescent="0.25">
      <c r="A11" s="163" t="s">
        <v>41</v>
      </c>
      <c r="B11" s="6"/>
      <c r="C11" s="6"/>
      <c r="D11" s="6"/>
      <c r="E11" s="6"/>
      <c r="F11" s="174"/>
      <c r="G11" s="174"/>
      <c r="H11" s="174"/>
      <c r="I11" s="174"/>
      <c r="J11" s="174"/>
      <c r="K11" s="174"/>
      <c r="L11" s="174"/>
      <c r="M11" s="174"/>
      <c r="N11" s="174"/>
      <c r="O11" s="174"/>
      <c r="P11" s="175"/>
    </row>
    <row r="12" spans="1:16" x14ac:dyDescent="0.25">
      <c r="A12" s="164"/>
      <c r="B12" s="8" t="s">
        <v>17</v>
      </c>
      <c r="C12" s="8"/>
      <c r="D12" s="8"/>
      <c r="E12" s="8"/>
      <c r="F12" s="165">
        <f>'Lissage 3 ans'!G51</f>
        <v>0</v>
      </c>
      <c r="G12" s="165">
        <f>'Lissage 3 ans'!H51</f>
        <v>3.394444444444443</v>
      </c>
      <c r="H12" s="165">
        <f>'Lissage 3 ans'!I51</f>
        <v>4.706527777777775</v>
      </c>
      <c r="I12" s="165">
        <f>'Lissage 3 ans'!J51</f>
        <v>-1.1572817460317455</v>
      </c>
      <c r="J12" s="165">
        <f>'Lissage 3 ans'!K51</f>
        <v>-1.1572817460317455</v>
      </c>
      <c r="K12" s="165">
        <f>'Lissage 3 ans'!L51</f>
        <v>-1.1572817460317455</v>
      </c>
      <c r="L12" s="165">
        <f>'Lissage 3 ans'!M51</f>
        <v>-1.1572817460317455</v>
      </c>
      <c r="M12" s="165">
        <f>'Lissage 3 ans'!N51</f>
        <v>-1.1572817460317455</v>
      </c>
      <c r="N12" s="165">
        <f>'Lissage 3 ans'!O51</f>
        <v>-1.1572817460317455</v>
      </c>
      <c r="O12" s="165">
        <f>'Lissage 3 ans'!P51</f>
        <v>-1.1572817460317455</v>
      </c>
      <c r="P12" s="166">
        <f>'Lissage 3 ans'!Q51</f>
        <v>-1.7763568394002505E-15</v>
      </c>
    </row>
    <row r="13" spans="1:16" x14ac:dyDescent="0.25">
      <c r="A13" s="167"/>
      <c r="B13" s="180" t="s">
        <v>10</v>
      </c>
      <c r="C13" s="180"/>
      <c r="D13" s="180"/>
      <c r="E13" s="180"/>
      <c r="F13" s="181">
        <f>'Lissage 3 ans'!G52</f>
        <v>0</v>
      </c>
      <c r="G13" s="181">
        <f>'Lissage 3 ans'!H52</f>
        <v>-2.0499999999999998</v>
      </c>
      <c r="H13" s="181">
        <f>'Lissage 3 ans'!I52</f>
        <v>-4.6268055555555554</v>
      </c>
      <c r="I13" s="181">
        <f>'Lissage 3 ans'!J52</f>
        <v>-5.0461706349206308</v>
      </c>
      <c r="J13" s="181">
        <f>'Lissage 3 ans'!K52</f>
        <v>-1.1572817460317455</v>
      </c>
      <c r="K13" s="181">
        <f>'Lissage 3 ans'!L52</f>
        <v>-1.1572817460317455</v>
      </c>
      <c r="L13" s="181">
        <f>'Lissage 3 ans'!M52</f>
        <v>-1.1572817460317455</v>
      </c>
      <c r="M13" s="181">
        <f>'Lissage 3 ans'!N52</f>
        <v>-1.1572817460317455</v>
      </c>
      <c r="N13" s="181">
        <f>'Lissage 3 ans'!O52</f>
        <v>-1.1572817460317455</v>
      </c>
      <c r="O13" s="181">
        <f>'Lissage 3 ans'!P52</f>
        <v>-1.1572817460317455</v>
      </c>
      <c r="P13" s="182">
        <f>'Lissage 3 ans'!Q52</f>
        <v>-18.666666666666661</v>
      </c>
    </row>
    <row r="14" spans="1:16" x14ac:dyDescent="0.25">
      <c r="F14" s="176"/>
      <c r="G14" s="176"/>
      <c r="H14" s="176"/>
      <c r="I14" s="176"/>
      <c r="J14" s="176"/>
      <c r="K14" s="176"/>
      <c r="L14" s="176"/>
      <c r="M14" s="176"/>
      <c r="N14" s="176"/>
      <c r="O14" s="176"/>
      <c r="P14" s="176"/>
    </row>
    <row r="15" spans="1:16" x14ac:dyDescent="0.25">
      <c r="A15" s="163" t="s">
        <v>42</v>
      </c>
      <c r="B15" s="6"/>
      <c r="C15" s="6"/>
      <c r="D15" s="6"/>
      <c r="E15" s="6"/>
      <c r="F15" s="174"/>
      <c r="G15" s="174"/>
      <c r="H15" s="174"/>
      <c r="I15" s="174"/>
      <c r="J15" s="174"/>
      <c r="K15" s="174"/>
      <c r="L15" s="174"/>
      <c r="M15" s="174"/>
      <c r="N15" s="174"/>
      <c r="O15" s="174"/>
      <c r="P15" s="175"/>
    </row>
    <row r="16" spans="1:16" x14ac:dyDescent="0.25">
      <c r="A16" s="164"/>
      <c r="B16" s="8" t="s">
        <v>17</v>
      </c>
      <c r="C16" s="8"/>
      <c r="D16" s="8"/>
      <c r="E16" s="8"/>
      <c r="F16" s="165">
        <f>'Lissage 4 ans'!G52</f>
        <v>0</v>
      </c>
      <c r="G16" s="165">
        <f>'Lissage 4 ans'!H52</f>
        <v>0.28333333333333321</v>
      </c>
      <c r="H16" s="165">
        <f>'Lissage 4 ans'!I52</f>
        <v>0.42874999999999974</v>
      </c>
      <c r="I16" s="165">
        <f>'Lissage 4 ans'!J52</f>
        <v>4.9240446428571421</v>
      </c>
      <c r="J16" s="165">
        <f>'Lissage 4 ans'!K52</f>
        <v>-0.93935466269841261</v>
      </c>
      <c r="K16" s="165">
        <f>'Lissage 4 ans'!L52</f>
        <v>-0.93935466269841261</v>
      </c>
      <c r="L16" s="165">
        <f>'Lissage 4 ans'!M52</f>
        <v>-0.93935466269841261</v>
      </c>
      <c r="M16" s="165">
        <f>'Lissage 4 ans'!N52</f>
        <v>-0.93935466269841261</v>
      </c>
      <c r="N16" s="165">
        <f>'Lissage 4 ans'!O52</f>
        <v>-0.93935466269841261</v>
      </c>
      <c r="O16" s="165">
        <f>'Lissage 4 ans'!P52</f>
        <v>-0.93935466269841261</v>
      </c>
      <c r="P16" s="166">
        <f>'Lissage 4 ans'!Q52</f>
        <v>0</v>
      </c>
    </row>
    <row r="17" spans="1:16" x14ac:dyDescent="0.25">
      <c r="A17" s="167"/>
      <c r="B17" s="180" t="s">
        <v>10</v>
      </c>
      <c r="C17" s="180"/>
      <c r="D17" s="180"/>
      <c r="E17" s="180"/>
      <c r="F17" s="181">
        <f>'Lissage 4 ans'!G53</f>
        <v>0</v>
      </c>
      <c r="G17" s="181">
        <f>'Lissage 4 ans'!H53</f>
        <v>-2.0499999999999998</v>
      </c>
      <c r="H17" s="181">
        <f>'Lissage 4 ans'!I53</f>
        <v>-4.2379166666666661</v>
      </c>
      <c r="I17" s="181">
        <f>'Lissage 4 ans'!J53</f>
        <v>-4.4092886904761901</v>
      </c>
      <c r="J17" s="181">
        <f>'Lissage 4 ans'!K53</f>
        <v>-0.93935466269841261</v>
      </c>
      <c r="K17" s="181">
        <f>'Lissage 4 ans'!L53</f>
        <v>-0.93935466269841261</v>
      </c>
      <c r="L17" s="181">
        <f>'Lissage 4 ans'!M53</f>
        <v>-0.93935466269841261</v>
      </c>
      <c r="M17" s="181">
        <f>'Lissage 4 ans'!N53</f>
        <v>-0.93935466269841261</v>
      </c>
      <c r="N17" s="181">
        <f>'Lissage 4 ans'!O53</f>
        <v>-0.93935466269841261</v>
      </c>
      <c r="O17" s="181">
        <f>'Lissage 4 ans'!P53</f>
        <v>-0.93935466269841261</v>
      </c>
      <c r="P17" s="182">
        <f>'Lissage 4 ans'!Q53</f>
        <v>-16.333333333333336</v>
      </c>
    </row>
    <row r="18" spans="1:16" x14ac:dyDescent="0.25">
      <c r="F18" s="176"/>
      <c r="G18" s="176"/>
      <c r="H18" s="176"/>
      <c r="I18" s="176"/>
      <c r="J18" s="176"/>
      <c r="K18" s="176"/>
      <c r="L18" s="176"/>
      <c r="M18" s="176"/>
      <c r="N18" s="176"/>
      <c r="O18" s="176"/>
      <c r="P18" s="176"/>
    </row>
    <row r="19" spans="1:16" x14ac:dyDescent="0.25">
      <c r="A19" s="163" t="s">
        <v>43</v>
      </c>
      <c r="B19" s="6"/>
      <c r="C19" s="6"/>
      <c r="D19" s="6"/>
      <c r="E19" s="6"/>
      <c r="F19" s="174"/>
      <c r="G19" s="174"/>
      <c r="H19" s="174"/>
      <c r="I19" s="174"/>
      <c r="J19" s="174"/>
      <c r="K19" s="174"/>
      <c r="L19" s="174"/>
      <c r="M19" s="174"/>
      <c r="N19" s="174"/>
      <c r="O19" s="174"/>
      <c r="P19" s="175"/>
    </row>
    <row r="20" spans="1:16" x14ac:dyDescent="0.25">
      <c r="A20" s="164"/>
      <c r="B20" s="8" t="s">
        <v>17</v>
      </c>
      <c r="C20" s="8"/>
      <c r="D20" s="8"/>
      <c r="E20" s="8"/>
      <c r="F20" s="165">
        <f>'Lissage 5 ans'!G53</f>
        <v>0</v>
      </c>
      <c r="G20" s="165">
        <f>'Lissage 5 ans'!H53</f>
        <v>0</v>
      </c>
      <c r="H20" s="165">
        <f>'Lissage 5 ans'!I53</f>
        <v>0</v>
      </c>
      <c r="I20" s="165">
        <f>'Lissage 5 ans'!J53</f>
        <v>1.9924375000000012</v>
      </c>
      <c r="J20" s="165">
        <f>'Lissage 5 ans'!K53</f>
        <v>-0.33207291666666688</v>
      </c>
      <c r="K20" s="165">
        <f>'Lissage 5 ans'!L53</f>
        <v>-0.33207291666666688</v>
      </c>
      <c r="L20" s="165">
        <f>'Lissage 5 ans'!M53</f>
        <v>-0.33207291666666688</v>
      </c>
      <c r="M20" s="165">
        <f>'Lissage 5 ans'!N53</f>
        <v>-0.33207291666666688</v>
      </c>
      <c r="N20" s="165">
        <f>'Lissage 5 ans'!O53</f>
        <v>-0.33207291666666688</v>
      </c>
      <c r="O20" s="165">
        <f>'Lissage 5 ans'!P53</f>
        <v>-0.33207291666666688</v>
      </c>
      <c r="P20" s="166">
        <f>'Lissage 5 ans'!Q53</f>
        <v>0</v>
      </c>
    </row>
    <row r="21" spans="1:16" x14ac:dyDescent="0.25">
      <c r="A21" s="164"/>
      <c r="B21" s="177" t="s">
        <v>10</v>
      </c>
      <c r="C21" s="177"/>
      <c r="D21" s="177"/>
      <c r="E21" s="177"/>
      <c r="F21" s="178">
        <f>'Lissage 5 ans'!G54</f>
        <v>0</v>
      </c>
      <c r="G21" s="178">
        <f>'Lissage 5 ans'!H54</f>
        <v>-1.1666666666666665</v>
      </c>
      <c r="H21" s="178">
        <f>'Lissage 5 ans'!I54</f>
        <v>-2.5666666666666664</v>
      </c>
      <c r="I21" s="178">
        <f>'Lissage 5 ans'!J54</f>
        <v>-4.3075624999999995</v>
      </c>
      <c r="J21" s="178">
        <f>'Lissage 5 ans'!K54</f>
        <v>-2.1987395833333334</v>
      </c>
      <c r="K21" s="178">
        <f>'Lissage 5 ans'!L54</f>
        <v>-0.33207291666666688</v>
      </c>
      <c r="L21" s="178">
        <f>'Lissage 5 ans'!M54</f>
        <v>-0.33207291666666688</v>
      </c>
      <c r="M21" s="178">
        <f>'Lissage 5 ans'!N54</f>
        <v>-0.33207291666666688</v>
      </c>
      <c r="N21" s="178">
        <f>'Lissage 5 ans'!O54</f>
        <v>-0.33207291666666688</v>
      </c>
      <c r="O21" s="178">
        <f>'Lissage 5 ans'!P54</f>
        <v>-0.33207291666666688</v>
      </c>
      <c r="P21" s="179">
        <f>'Lissage 5 ans'!Q54</f>
        <v>-11.899999999999997</v>
      </c>
    </row>
    <row r="22" spans="1:16" x14ac:dyDescent="0.25">
      <c r="A22" s="167"/>
      <c r="B22" s="11"/>
      <c r="C22" s="11"/>
      <c r="D22" s="11"/>
      <c r="E22" s="11"/>
      <c r="F22" s="65"/>
      <c r="G22" s="65"/>
      <c r="H22" s="65"/>
      <c r="I22" s="65"/>
      <c r="J22" s="65"/>
      <c r="K22" s="65"/>
      <c r="L22" s="65"/>
      <c r="M22" s="65"/>
      <c r="N22" s="65"/>
      <c r="O22" s="65"/>
      <c r="P22" s="106"/>
    </row>
    <row r="23" spans="1:16" x14ac:dyDescent="0.25">
      <c r="F23" s="176"/>
      <c r="G23" s="176"/>
      <c r="H23" s="176"/>
      <c r="I23" s="176"/>
      <c r="J23" s="176"/>
      <c r="K23" s="176"/>
      <c r="L23" s="176"/>
      <c r="M23" s="176"/>
      <c r="N23" s="176"/>
      <c r="O23" s="176"/>
      <c r="P23" s="176"/>
    </row>
    <row r="24" spans="1:16" x14ac:dyDescent="0.25">
      <c r="F24" s="176"/>
      <c r="G24" s="176"/>
      <c r="H24" s="176"/>
      <c r="I24" s="176"/>
      <c r="J24" s="176"/>
      <c r="K24" s="176"/>
      <c r="L24" s="176"/>
      <c r="M24" s="176"/>
      <c r="N24" s="176"/>
      <c r="O24" s="176"/>
      <c r="P24" s="176"/>
    </row>
    <row r="25" spans="1:16" x14ac:dyDescent="0.25">
      <c r="F25" s="176"/>
      <c r="G25" s="176"/>
      <c r="H25" s="176"/>
      <c r="I25" s="176"/>
      <c r="J25" s="176"/>
      <c r="K25" s="176"/>
      <c r="L25" s="176"/>
      <c r="M25" s="176"/>
      <c r="N25" s="176"/>
      <c r="O25" s="176"/>
      <c r="P25" s="176"/>
    </row>
  </sheetData>
  <pageMargins left="0.70866141732283472" right="0.11811023622047245" top="0.55118110236220474" bottom="0.35433070866141736" header="0.11811023622047245" footer="0.11811023622047245"/>
  <pageSetup paperSize="5" orientation="landscape" r:id="rId1"/>
  <headerFooter>
    <oddFooter>&amp;LMAMH - DGFMP&amp;C2020-07-13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workbookViewId="0"/>
  </sheetViews>
  <sheetFormatPr baseColWidth="10" defaultRowHeight="14.25" x14ac:dyDescent="0.2"/>
  <cols>
    <col min="1" max="1" width="4.85546875" style="149" customWidth="1"/>
    <col min="2" max="2" width="7.7109375" style="2" customWidth="1"/>
    <col min="3" max="3" width="14.85546875" style="2" customWidth="1"/>
    <col min="4" max="4" width="24.42578125" style="2" customWidth="1"/>
    <col min="5" max="5" width="14.140625" style="2" customWidth="1"/>
    <col min="6" max="15" width="7.7109375" style="2" customWidth="1"/>
    <col min="16" max="16" width="8.42578125" style="2" customWidth="1"/>
    <col min="17" max="17" width="9.5703125" style="2" customWidth="1"/>
    <col min="18" max="18" width="8.7109375" style="2" customWidth="1"/>
    <col min="19" max="16384" width="11.42578125" style="2"/>
  </cols>
  <sheetData>
    <row r="1" spans="1:23" ht="18" customHeight="1" x14ac:dyDescent="0.25">
      <c r="A1" s="3" t="s">
        <v>65</v>
      </c>
      <c r="F1" s="34"/>
      <c r="G1" s="34"/>
      <c r="H1" s="34"/>
      <c r="I1" s="34"/>
      <c r="J1" s="168"/>
      <c r="K1" s="168"/>
      <c r="L1" s="34"/>
      <c r="M1" s="169"/>
      <c r="N1" s="170"/>
      <c r="O1" s="34"/>
      <c r="P1" s="34"/>
    </row>
    <row r="2" spans="1:23" ht="9.9499999999999993" customHeight="1" x14ac:dyDescent="0.25">
      <c r="A2" s="3"/>
      <c r="B2" s="3"/>
      <c r="C2" s="30"/>
      <c r="D2" s="50"/>
      <c r="E2" s="50"/>
      <c r="K2" s="8"/>
      <c r="L2" s="8"/>
      <c r="M2" s="8"/>
      <c r="N2" s="8"/>
      <c r="O2" s="8"/>
      <c r="P2" s="8"/>
    </row>
    <row r="3" spans="1:23" ht="18" customHeight="1" x14ac:dyDescent="0.25">
      <c r="A3" s="4" t="s">
        <v>4</v>
      </c>
      <c r="B3" s="4"/>
      <c r="D3" s="152">
        <v>1</v>
      </c>
      <c r="E3" s="4" t="s">
        <v>36</v>
      </c>
      <c r="F3" s="5" t="s">
        <v>6</v>
      </c>
      <c r="G3" s="6"/>
      <c r="H3" s="6"/>
      <c r="I3" s="6"/>
      <c r="J3" s="6"/>
      <c r="K3" s="6"/>
      <c r="L3" s="6"/>
      <c r="M3" s="108">
        <v>1</v>
      </c>
      <c r="N3" s="14">
        <v>2</v>
      </c>
      <c r="O3" s="17">
        <v>3</v>
      </c>
      <c r="P3" s="17">
        <v>4</v>
      </c>
      <c r="Q3" s="17">
        <v>5</v>
      </c>
    </row>
    <row r="4" spans="1:23" ht="18" customHeight="1" x14ac:dyDescent="0.25">
      <c r="A4" s="231" t="s">
        <v>46</v>
      </c>
      <c r="B4" s="231"/>
      <c r="C4" s="231"/>
      <c r="D4" s="231"/>
      <c r="E4" s="232"/>
      <c r="F4" s="7" t="s">
        <v>7</v>
      </c>
      <c r="G4" s="8"/>
      <c r="H4" s="8"/>
      <c r="I4" s="8"/>
      <c r="J4" s="8"/>
      <c r="K4" s="8"/>
      <c r="L4" s="8"/>
      <c r="M4" s="111">
        <v>3</v>
      </c>
      <c r="N4" s="9">
        <v>4</v>
      </c>
      <c r="O4" s="18">
        <v>5</v>
      </c>
      <c r="P4" s="18">
        <v>6</v>
      </c>
      <c r="Q4" s="24">
        <v>7</v>
      </c>
    </row>
    <row r="5" spans="1:23" ht="18" customHeight="1" x14ac:dyDescent="0.25">
      <c r="A5" s="231"/>
      <c r="B5" s="231"/>
      <c r="C5" s="231"/>
      <c r="D5" s="231"/>
      <c r="E5" s="232"/>
      <c r="F5" s="10" t="s">
        <v>8</v>
      </c>
      <c r="G5" s="11"/>
      <c r="H5" s="11"/>
      <c r="I5" s="11"/>
      <c r="J5" s="11"/>
      <c r="K5" s="11"/>
      <c r="L5" s="11"/>
      <c r="M5" s="112">
        <v>10</v>
      </c>
      <c r="N5" s="12">
        <v>10</v>
      </c>
      <c r="O5" s="19">
        <v>10</v>
      </c>
      <c r="P5" s="19">
        <v>10</v>
      </c>
      <c r="Q5" s="25">
        <v>10</v>
      </c>
    </row>
    <row r="6" spans="1:23" ht="9.9499999999999993" customHeight="1" x14ac:dyDescent="0.25">
      <c r="A6" s="1"/>
      <c r="B6" s="1"/>
      <c r="O6" s="34"/>
    </row>
    <row r="7" spans="1:23" ht="18" customHeight="1" x14ac:dyDescent="0.25">
      <c r="A7" s="243" t="s">
        <v>24</v>
      </c>
      <c r="B7" s="244"/>
      <c r="C7" s="244"/>
      <c r="D7" s="244"/>
      <c r="E7" s="244"/>
      <c r="F7" s="153">
        <v>15</v>
      </c>
      <c r="H7" s="5" t="s">
        <v>29</v>
      </c>
      <c r="I7" s="6"/>
      <c r="J7" s="6"/>
      <c r="K7" s="6"/>
      <c r="L7" s="6"/>
      <c r="M7" s="6"/>
      <c r="N7" s="6"/>
      <c r="O7" s="6"/>
      <c r="P7" s="157">
        <v>0.05</v>
      </c>
      <c r="Q7" s="228" t="s">
        <v>30</v>
      </c>
    </row>
    <row r="8" spans="1:23" ht="18" customHeight="1" x14ac:dyDescent="0.25">
      <c r="A8" s="243" t="s">
        <v>58</v>
      </c>
      <c r="B8" s="244"/>
      <c r="C8" s="244"/>
      <c r="D8" s="244"/>
      <c r="E8" s="244"/>
      <c r="F8" s="194">
        <v>2700</v>
      </c>
      <c r="H8" s="10" t="s">
        <v>14</v>
      </c>
      <c r="I8" s="11"/>
      <c r="J8" s="11"/>
      <c r="K8" s="11"/>
      <c r="L8" s="104"/>
      <c r="M8" s="11"/>
      <c r="N8" s="11"/>
      <c r="O8" s="11"/>
      <c r="P8" s="158">
        <v>2.5000000000000001E-2</v>
      </c>
      <c r="Q8" s="229"/>
    </row>
    <row r="9" spans="1:23" ht="18" customHeight="1" x14ac:dyDescent="0.25">
      <c r="A9" s="245" t="s">
        <v>59</v>
      </c>
      <c r="B9" s="241"/>
      <c r="C9" s="241"/>
      <c r="D9" s="241"/>
      <c r="E9" s="241"/>
      <c r="F9" s="202">
        <v>250</v>
      </c>
      <c r="H9" s="5" t="s">
        <v>33</v>
      </c>
      <c r="I9" s="6"/>
      <c r="J9" s="6"/>
      <c r="K9" s="6"/>
      <c r="L9" s="6"/>
      <c r="M9" s="6"/>
      <c r="N9" s="6"/>
      <c r="O9" s="6"/>
      <c r="P9" s="154">
        <v>1100</v>
      </c>
      <c r="Q9" s="229"/>
    </row>
    <row r="10" spans="1:23" ht="18" customHeight="1" x14ac:dyDescent="0.25">
      <c r="A10" s="7" t="s">
        <v>50</v>
      </c>
      <c r="B10" s="183"/>
      <c r="C10" s="197"/>
      <c r="D10" s="197"/>
      <c r="E10" s="8"/>
      <c r="F10" s="203">
        <v>0</v>
      </c>
      <c r="H10" s="248" t="s">
        <v>47</v>
      </c>
      <c r="I10" s="249"/>
      <c r="J10" s="249"/>
      <c r="K10" s="249"/>
      <c r="L10" s="249"/>
      <c r="M10" s="249"/>
      <c r="N10" s="249"/>
      <c r="O10" s="249"/>
      <c r="P10" s="186"/>
      <c r="Q10" s="229"/>
    </row>
    <row r="11" spans="1:23" ht="17.25" customHeight="1" x14ac:dyDescent="0.25">
      <c r="A11" s="246" t="s">
        <v>49</v>
      </c>
      <c r="B11" s="247"/>
      <c r="C11" s="247"/>
      <c r="D11" s="247"/>
      <c r="E11" s="247"/>
      <c r="F11" s="204">
        <f>F9-F10</f>
        <v>250</v>
      </c>
      <c r="H11" s="250"/>
      <c r="I11" s="251"/>
      <c r="J11" s="251"/>
      <c r="K11" s="251"/>
      <c r="L11" s="251"/>
      <c r="M11" s="251"/>
      <c r="N11" s="251"/>
      <c r="O11" s="251"/>
      <c r="P11" s="159">
        <v>550</v>
      </c>
      <c r="Q11" s="230"/>
    </row>
    <row r="12" spans="1:23" ht="18" customHeight="1" x14ac:dyDescent="0.25">
      <c r="A12" s="5" t="s">
        <v>23</v>
      </c>
      <c r="B12" s="6"/>
      <c r="C12" s="6"/>
      <c r="D12" s="241" t="s">
        <v>9</v>
      </c>
      <c r="E12" s="241"/>
      <c r="F12" s="155">
        <v>-100</v>
      </c>
      <c r="H12" s="101" t="s">
        <v>27</v>
      </c>
      <c r="I12" s="102"/>
      <c r="J12" s="102"/>
      <c r="K12" s="102"/>
      <c r="L12" s="102"/>
      <c r="M12" s="102"/>
      <c r="N12" s="6"/>
      <c r="O12" s="196"/>
      <c r="P12" s="155">
        <v>40</v>
      </c>
      <c r="Q12" s="185"/>
    </row>
    <row r="13" spans="1:23" ht="18" customHeight="1" x14ac:dyDescent="0.25">
      <c r="A13" s="10"/>
      <c r="B13" s="11"/>
      <c r="C13" s="11"/>
      <c r="D13" s="242" t="s">
        <v>48</v>
      </c>
      <c r="E13" s="242"/>
      <c r="F13" s="156">
        <v>-300</v>
      </c>
      <c r="H13" s="103" t="s">
        <v>25</v>
      </c>
      <c r="I13" s="201"/>
      <c r="J13" s="201"/>
      <c r="K13" s="201"/>
      <c r="L13" s="12">
        <f>P12</f>
        <v>40</v>
      </c>
      <c r="M13" s="12" t="s">
        <v>26</v>
      </c>
      <c r="N13" s="105">
        <v>0.1</v>
      </c>
      <c r="O13" s="201" t="s">
        <v>28</v>
      </c>
      <c r="P13" s="100">
        <f>L13*N13</f>
        <v>4</v>
      </c>
      <c r="R13" s="149"/>
      <c r="S13" s="149"/>
      <c r="T13" s="149"/>
      <c r="U13" s="149"/>
      <c r="V13" s="149"/>
      <c r="W13" s="20"/>
    </row>
    <row r="14" spans="1:23" ht="9.9499999999999993" customHeight="1" x14ac:dyDescent="0.2">
      <c r="A14" s="200"/>
    </row>
    <row r="15" spans="1:23" ht="16.5" customHeight="1" x14ac:dyDescent="0.2">
      <c r="F15" s="233" t="s">
        <v>22</v>
      </c>
      <c r="G15" s="234"/>
      <c r="H15" s="234"/>
      <c r="I15" s="234"/>
      <c r="J15" s="234"/>
      <c r="K15" s="234"/>
      <c r="L15" s="234"/>
      <c r="M15" s="234"/>
      <c r="N15" s="234"/>
      <c r="O15" s="234"/>
      <c r="P15" s="235"/>
    </row>
    <row r="16" spans="1:23" s="55" customFormat="1" ht="16.5" customHeight="1" x14ac:dyDescent="0.25">
      <c r="A16" s="236" t="s">
        <v>35</v>
      </c>
      <c r="B16" s="237"/>
      <c r="C16" s="237"/>
      <c r="D16" s="238"/>
      <c r="E16" s="239"/>
      <c r="F16" s="151">
        <v>0</v>
      </c>
      <c r="G16" s="56">
        <v>1</v>
      </c>
      <c r="H16" s="56">
        <f>G16+1</f>
        <v>2</v>
      </c>
      <c r="I16" s="56">
        <f t="shared" ref="I16:P17" si="0">H16+1</f>
        <v>3</v>
      </c>
      <c r="J16" s="56">
        <f t="shared" si="0"/>
        <v>4</v>
      </c>
      <c r="K16" s="56">
        <f t="shared" si="0"/>
        <v>5</v>
      </c>
      <c r="L16" s="56">
        <f t="shared" si="0"/>
        <v>6</v>
      </c>
      <c r="M16" s="56">
        <f t="shared" si="0"/>
        <v>7</v>
      </c>
      <c r="N16" s="56">
        <f t="shared" si="0"/>
        <v>8</v>
      </c>
      <c r="O16" s="56">
        <f t="shared" si="0"/>
        <v>9</v>
      </c>
      <c r="P16" s="56">
        <f t="shared" si="0"/>
        <v>10</v>
      </c>
      <c r="Q16" s="56" t="s">
        <v>1</v>
      </c>
    </row>
    <row r="17" spans="1:17" s="55" customFormat="1" ht="16.5" customHeight="1" x14ac:dyDescent="0.25">
      <c r="A17" s="129"/>
      <c r="B17" s="130"/>
      <c r="C17" s="125" t="s">
        <v>34</v>
      </c>
      <c r="D17" s="126" t="s">
        <v>13</v>
      </c>
      <c r="E17" s="240"/>
      <c r="F17" s="57">
        <v>2020</v>
      </c>
      <c r="G17" s="58">
        <v>2021</v>
      </c>
      <c r="H17" s="58">
        <f>G17+1</f>
        <v>2022</v>
      </c>
      <c r="I17" s="58">
        <f t="shared" si="0"/>
        <v>2023</v>
      </c>
      <c r="J17" s="58">
        <f t="shared" si="0"/>
        <v>2024</v>
      </c>
      <c r="K17" s="58">
        <f t="shared" si="0"/>
        <v>2025</v>
      </c>
      <c r="L17" s="58">
        <f t="shared" si="0"/>
        <v>2026</v>
      </c>
      <c r="M17" s="58">
        <f t="shared" si="0"/>
        <v>2027</v>
      </c>
      <c r="N17" s="58">
        <f t="shared" si="0"/>
        <v>2028</v>
      </c>
      <c r="O17" s="58">
        <f t="shared" si="0"/>
        <v>2029</v>
      </c>
      <c r="P17" s="58">
        <f t="shared" si="0"/>
        <v>2030</v>
      </c>
      <c r="Q17" s="59" t="s">
        <v>2</v>
      </c>
    </row>
    <row r="18" spans="1:17" s="34" customFormat="1" ht="17.100000000000001" customHeight="1" x14ac:dyDescent="0.25">
      <c r="A18" s="134">
        <v>0</v>
      </c>
      <c r="B18" s="135">
        <v>2020</v>
      </c>
      <c r="C18" s="136">
        <f>F12</f>
        <v>-100</v>
      </c>
      <c r="D18" s="137">
        <f>F13</f>
        <v>-300</v>
      </c>
      <c r="E18" s="138"/>
      <c r="F18" s="139">
        <f t="shared" ref="F18:P18" si="1">IF(F$16=$A18,$C18,0)+IF(F$16&lt;$A18,0,IF((F$16-$D$3)&lt;$A18,$D18/$D$3,0))</f>
        <v>-400</v>
      </c>
      <c r="G18" s="137">
        <f t="shared" si="1"/>
        <v>0</v>
      </c>
      <c r="H18" s="137">
        <f t="shared" si="1"/>
        <v>0</v>
      </c>
      <c r="I18" s="137">
        <f t="shared" si="1"/>
        <v>0</v>
      </c>
      <c r="J18" s="137">
        <f t="shared" si="1"/>
        <v>0</v>
      </c>
      <c r="K18" s="137">
        <f t="shared" si="1"/>
        <v>0</v>
      </c>
      <c r="L18" s="137">
        <f t="shared" si="1"/>
        <v>0</v>
      </c>
      <c r="M18" s="137">
        <f t="shared" si="1"/>
        <v>0</v>
      </c>
      <c r="N18" s="137">
        <f t="shared" si="1"/>
        <v>0</v>
      </c>
      <c r="O18" s="137">
        <f t="shared" si="1"/>
        <v>0</v>
      </c>
      <c r="P18" s="137">
        <f t="shared" si="1"/>
        <v>0</v>
      </c>
      <c r="Q18" s="140">
        <f>SUM(F18:P18)</f>
        <v>-400</v>
      </c>
    </row>
    <row r="19" spans="1:17" s="34" customFormat="1" ht="17.100000000000001" customHeight="1" x14ac:dyDescent="0.25">
      <c r="A19" s="35">
        <f>A18+1</f>
        <v>1</v>
      </c>
      <c r="B19" s="36">
        <v>2021</v>
      </c>
      <c r="C19" s="26"/>
      <c r="D19" s="22">
        <v>100</v>
      </c>
      <c r="E19" s="47"/>
      <c r="F19" s="22">
        <f t="shared" ref="F19:P28" si="2">IF(F$16=$A19,IF($C19&lt;0,0,$C19),0)+IF(F$16&lt;$A19,0,IF((F$16-$D$3)&lt;$A19,IF($D19&lt;0,0,$D19)/$D$3,0))</f>
        <v>0</v>
      </c>
      <c r="G19" s="99">
        <f t="shared" si="2"/>
        <v>100</v>
      </c>
      <c r="H19" s="22">
        <f t="shared" si="2"/>
        <v>0</v>
      </c>
      <c r="I19" s="22">
        <f t="shared" si="2"/>
        <v>0</v>
      </c>
      <c r="J19" s="22">
        <f t="shared" si="2"/>
        <v>0</v>
      </c>
      <c r="K19" s="22">
        <f t="shared" si="2"/>
        <v>0</v>
      </c>
      <c r="L19" s="22">
        <f t="shared" si="2"/>
        <v>0</v>
      </c>
      <c r="M19" s="22">
        <f t="shared" si="2"/>
        <v>0</v>
      </c>
      <c r="N19" s="22">
        <f t="shared" si="2"/>
        <v>0</v>
      </c>
      <c r="O19" s="22">
        <f t="shared" si="2"/>
        <v>0</v>
      </c>
      <c r="P19" s="22">
        <f t="shared" si="2"/>
        <v>0</v>
      </c>
      <c r="Q19" s="40">
        <f t="shared" ref="Q19:Q28" si="3">SUM(F19:P19)</f>
        <v>100</v>
      </c>
    </row>
    <row r="20" spans="1:17" s="34" customFormat="1" ht="17.100000000000001" customHeight="1" x14ac:dyDescent="0.25">
      <c r="A20" s="35">
        <f>A19+1</f>
        <v>2</v>
      </c>
      <c r="B20" s="36">
        <v>2022</v>
      </c>
      <c r="C20" s="26">
        <v>20</v>
      </c>
      <c r="D20" s="22">
        <v>40</v>
      </c>
      <c r="E20" s="47"/>
      <c r="F20" s="22">
        <f t="shared" si="2"/>
        <v>0</v>
      </c>
      <c r="G20" s="22">
        <f t="shared" si="2"/>
        <v>0</v>
      </c>
      <c r="H20" s="99">
        <f t="shared" si="2"/>
        <v>60</v>
      </c>
      <c r="I20" s="22">
        <f t="shared" si="2"/>
        <v>0</v>
      </c>
      <c r="J20" s="22">
        <f t="shared" si="2"/>
        <v>0</v>
      </c>
      <c r="K20" s="22">
        <f t="shared" si="2"/>
        <v>0</v>
      </c>
      <c r="L20" s="22">
        <f t="shared" si="2"/>
        <v>0</v>
      </c>
      <c r="M20" s="22">
        <f t="shared" si="2"/>
        <v>0</v>
      </c>
      <c r="N20" s="22">
        <f t="shared" si="2"/>
        <v>0</v>
      </c>
      <c r="O20" s="22">
        <f t="shared" si="2"/>
        <v>0</v>
      </c>
      <c r="P20" s="22">
        <f t="shared" si="2"/>
        <v>0</v>
      </c>
      <c r="Q20" s="40">
        <f t="shared" si="3"/>
        <v>60</v>
      </c>
    </row>
    <row r="21" spans="1:17" s="34" customFormat="1" ht="17.100000000000001" customHeight="1" x14ac:dyDescent="0.25">
      <c r="A21" s="35">
        <f t="shared" ref="A21:A28" si="4">A20+1</f>
        <v>3</v>
      </c>
      <c r="B21" s="36">
        <v>2023</v>
      </c>
      <c r="C21" s="26"/>
      <c r="D21" s="131">
        <v>-50</v>
      </c>
      <c r="E21" s="47"/>
      <c r="F21" s="22">
        <f t="shared" si="2"/>
        <v>0</v>
      </c>
      <c r="G21" s="22">
        <f t="shared" si="2"/>
        <v>0</v>
      </c>
      <c r="H21" s="22">
        <f t="shared" si="2"/>
        <v>0</v>
      </c>
      <c r="I21" s="131">
        <f t="shared" si="2"/>
        <v>0</v>
      </c>
      <c r="J21" s="22">
        <f t="shared" si="2"/>
        <v>0</v>
      </c>
      <c r="K21" s="22">
        <f t="shared" si="2"/>
        <v>0</v>
      </c>
      <c r="L21" s="22">
        <f t="shared" si="2"/>
        <v>0</v>
      </c>
      <c r="M21" s="22">
        <f t="shared" si="2"/>
        <v>0</v>
      </c>
      <c r="N21" s="22">
        <f t="shared" si="2"/>
        <v>0</v>
      </c>
      <c r="O21" s="22">
        <f t="shared" si="2"/>
        <v>0</v>
      </c>
      <c r="P21" s="22">
        <f t="shared" si="2"/>
        <v>0</v>
      </c>
      <c r="Q21" s="40">
        <f t="shared" si="3"/>
        <v>0</v>
      </c>
    </row>
    <row r="22" spans="1:17" s="34" customFormat="1" ht="17.100000000000001" customHeight="1" x14ac:dyDescent="0.25">
      <c r="A22" s="35">
        <f>A21+1</f>
        <v>4</v>
      </c>
      <c r="B22" s="36">
        <v>2024</v>
      </c>
      <c r="C22" s="26">
        <v>50</v>
      </c>
      <c r="D22" s="22">
        <v>100</v>
      </c>
      <c r="E22" s="47"/>
      <c r="F22" s="22">
        <f t="shared" si="2"/>
        <v>0</v>
      </c>
      <c r="G22" s="22">
        <f t="shared" si="2"/>
        <v>0</v>
      </c>
      <c r="H22" s="22">
        <f t="shared" si="2"/>
        <v>0</v>
      </c>
      <c r="I22" s="22">
        <f t="shared" si="2"/>
        <v>0</v>
      </c>
      <c r="J22" s="99">
        <f t="shared" si="2"/>
        <v>150</v>
      </c>
      <c r="K22" s="22">
        <f t="shared" si="2"/>
        <v>0</v>
      </c>
      <c r="L22" s="22">
        <f t="shared" si="2"/>
        <v>0</v>
      </c>
      <c r="M22" s="22">
        <f t="shared" si="2"/>
        <v>0</v>
      </c>
      <c r="N22" s="22">
        <f t="shared" si="2"/>
        <v>0</v>
      </c>
      <c r="O22" s="22">
        <f t="shared" si="2"/>
        <v>0</v>
      </c>
      <c r="P22" s="22">
        <f t="shared" si="2"/>
        <v>0</v>
      </c>
      <c r="Q22" s="40">
        <f t="shared" si="3"/>
        <v>150</v>
      </c>
    </row>
    <row r="23" spans="1:17" s="34" customFormat="1" ht="17.100000000000001" customHeight="1" x14ac:dyDescent="0.25">
      <c r="A23" s="35">
        <f>A22+1</f>
        <v>5</v>
      </c>
      <c r="B23" s="36">
        <v>2025</v>
      </c>
      <c r="C23" s="26"/>
      <c r="D23" s="22">
        <v>60</v>
      </c>
      <c r="E23" s="47"/>
      <c r="F23" s="22">
        <f t="shared" si="2"/>
        <v>0</v>
      </c>
      <c r="G23" s="22">
        <f t="shared" si="2"/>
        <v>0</v>
      </c>
      <c r="H23" s="22">
        <f t="shared" si="2"/>
        <v>0</v>
      </c>
      <c r="I23" s="22">
        <f t="shared" si="2"/>
        <v>0</v>
      </c>
      <c r="J23" s="22">
        <f t="shared" si="2"/>
        <v>0</v>
      </c>
      <c r="K23" s="99">
        <f t="shared" si="2"/>
        <v>60</v>
      </c>
      <c r="L23" s="22">
        <f t="shared" si="2"/>
        <v>0</v>
      </c>
      <c r="M23" s="22">
        <f t="shared" si="2"/>
        <v>0</v>
      </c>
      <c r="N23" s="22">
        <f t="shared" si="2"/>
        <v>0</v>
      </c>
      <c r="O23" s="22">
        <f t="shared" si="2"/>
        <v>0</v>
      </c>
      <c r="P23" s="22">
        <f t="shared" si="2"/>
        <v>0</v>
      </c>
      <c r="Q23" s="40">
        <f t="shared" si="3"/>
        <v>60</v>
      </c>
    </row>
    <row r="24" spans="1:17" s="34" customFormat="1" ht="17.100000000000001" customHeight="1" x14ac:dyDescent="0.25">
      <c r="A24" s="35">
        <f t="shared" si="4"/>
        <v>6</v>
      </c>
      <c r="B24" s="36">
        <v>2026</v>
      </c>
      <c r="C24" s="132">
        <v>-30</v>
      </c>
      <c r="D24" s="22">
        <v>50</v>
      </c>
      <c r="E24" s="47"/>
      <c r="F24" s="22">
        <f t="shared" si="2"/>
        <v>0</v>
      </c>
      <c r="G24" s="22">
        <f t="shared" si="2"/>
        <v>0</v>
      </c>
      <c r="H24" s="22">
        <f t="shared" si="2"/>
        <v>0</v>
      </c>
      <c r="I24" s="22">
        <f t="shared" si="2"/>
        <v>0</v>
      </c>
      <c r="J24" s="22">
        <f t="shared" si="2"/>
        <v>0</v>
      </c>
      <c r="K24" s="22">
        <f t="shared" si="2"/>
        <v>0</v>
      </c>
      <c r="L24" s="131">
        <f t="shared" si="2"/>
        <v>50</v>
      </c>
      <c r="M24" s="22">
        <f t="shared" si="2"/>
        <v>0</v>
      </c>
      <c r="N24" s="22">
        <f t="shared" si="2"/>
        <v>0</v>
      </c>
      <c r="O24" s="22">
        <f t="shared" si="2"/>
        <v>0</v>
      </c>
      <c r="P24" s="22">
        <f t="shared" si="2"/>
        <v>0</v>
      </c>
      <c r="Q24" s="40">
        <f t="shared" si="3"/>
        <v>50</v>
      </c>
    </row>
    <row r="25" spans="1:17" s="34" customFormat="1" ht="17.100000000000001" customHeight="1" x14ac:dyDescent="0.25">
      <c r="A25" s="35">
        <f t="shared" si="4"/>
        <v>7</v>
      </c>
      <c r="B25" s="36">
        <v>2027</v>
      </c>
      <c r="C25" s="26"/>
      <c r="D25" s="22">
        <v>30</v>
      </c>
      <c r="E25" s="47"/>
      <c r="F25" s="22">
        <f t="shared" si="2"/>
        <v>0</v>
      </c>
      <c r="G25" s="22">
        <f t="shared" si="2"/>
        <v>0</v>
      </c>
      <c r="H25" s="22">
        <f t="shared" si="2"/>
        <v>0</v>
      </c>
      <c r="I25" s="22">
        <f t="shared" si="2"/>
        <v>0</v>
      </c>
      <c r="J25" s="22">
        <f t="shared" si="2"/>
        <v>0</v>
      </c>
      <c r="K25" s="22">
        <f t="shared" si="2"/>
        <v>0</v>
      </c>
      <c r="L25" s="22">
        <f t="shared" si="2"/>
        <v>0</v>
      </c>
      <c r="M25" s="99">
        <f t="shared" si="2"/>
        <v>30</v>
      </c>
      <c r="N25" s="22">
        <f t="shared" si="2"/>
        <v>0</v>
      </c>
      <c r="O25" s="22">
        <f t="shared" si="2"/>
        <v>0</v>
      </c>
      <c r="P25" s="22">
        <f t="shared" si="2"/>
        <v>0</v>
      </c>
      <c r="Q25" s="40">
        <f t="shared" si="3"/>
        <v>30</v>
      </c>
    </row>
    <row r="26" spans="1:17" s="34" customFormat="1" ht="17.100000000000001" customHeight="1" x14ac:dyDescent="0.25">
      <c r="A26" s="35">
        <f t="shared" si="4"/>
        <v>8</v>
      </c>
      <c r="B26" s="36">
        <v>2028</v>
      </c>
      <c r="C26" s="26">
        <v>50</v>
      </c>
      <c r="D26" s="22">
        <v>40</v>
      </c>
      <c r="E26" s="47"/>
      <c r="F26" s="22">
        <f t="shared" si="2"/>
        <v>0</v>
      </c>
      <c r="G26" s="22">
        <f t="shared" si="2"/>
        <v>0</v>
      </c>
      <c r="H26" s="22">
        <f t="shared" si="2"/>
        <v>0</v>
      </c>
      <c r="I26" s="22">
        <f t="shared" si="2"/>
        <v>0</v>
      </c>
      <c r="J26" s="22">
        <f t="shared" si="2"/>
        <v>0</v>
      </c>
      <c r="K26" s="22">
        <f t="shared" si="2"/>
        <v>0</v>
      </c>
      <c r="L26" s="22">
        <f t="shared" si="2"/>
        <v>0</v>
      </c>
      <c r="M26" s="22">
        <f t="shared" si="2"/>
        <v>0</v>
      </c>
      <c r="N26" s="99">
        <f t="shared" si="2"/>
        <v>90</v>
      </c>
      <c r="O26" s="22">
        <f t="shared" si="2"/>
        <v>0</v>
      </c>
      <c r="P26" s="22">
        <f t="shared" si="2"/>
        <v>0</v>
      </c>
      <c r="Q26" s="40">
        <f t="shared" si="3"/>
        <v>90</v>
      </c>
    </row>
    <row r="27" spans="1:17" s="34" customFormat="1" ht="17.100000000000001" customHeight="1" x14ac:dyDescent="0.25">
      <c r="A27" s="35">
        <f t="shared" si="4"/>
        <v>9</v>
      </c>
      <c r="B27" s="36">
        <v>2029</v>
      </c>
      <c r="C27" s="26">
        <v>40</v>
      </c>
      <c r="D27" s="22">
        <v>30</v>
      </c>
      <c r="E27" s="47"/>
      <c r="F27" s="22">
        <f t="shared" si="2"/>
        <v>0</v>
      </c>
      <c r="G27" s="22">
        <f t="shared" si="2"/>
        <v>0</v>
      </c>
      <c r="H27" s="22">
        <f t="shared" si="2"/>
        <v>0</v>
      </c>
      <c r="I27" s="22">
        <f t="shared" si="2"/>
        <v>0</v>
      </c>
      <c r="J27" s="22">
        <f t="shared" si="2"/>
        <v>0</v>
      </c>
      <c r="K27" s="22">
        <f t="shared" si="2"/>
        <v>0</v>
      </c>
      <c r="L27" s="22">
        <f t="shared" si="2"/>
        <v>0</v>
      </c>
      <c r="M27" s="22">
        <f t="shared" si="2"/>
        <v>0</v>
      </c>
      <c r="N27" s="22">
        <f t="shared" si="2"/>
        <v>0</v>
      </c>
      <c r="O27" s="99">
        <f t="shared" si="2"/>
        <v>70</v>
      </c>
      <c r="P27" s="22">
        <f t="shared" si="2"/>
        <v>0</v>
      </c>
      <c r="Q27" s="40">
        <f t="shared" si="3"/>
        <v>70</v>
      </c>
    </row>
    <row r="28" spans="1:17" s="34" customFormat="1" ht="17.100000000000001" customHeight="1" x14ac:dyDescent="0.25">
      <c r="A28" s="37">
        <f t="shared" si="4"/>
        <v>10</v>
      </c>
      <c r="B28" s="38">
        <v>2030</v>
      </c>
      <c r="C28" s="39"/>
      <c r="D28" s="133">
        <v>-50</v>
      </c>
      <c r="E28" s="61"/>
      <c r="F28" s="22">
        <f t="shared" si="2"/>
        <v>0</v>
      </c>
      <c r="G28" s="22">
        <f t="shared" si="2"/>
        <v>0</v>
      </c>
      <c r="H28" s="22">
        <f t="shared" si="2"/>
        <v>0</v>
      </c>
      <c r="I28" s="22">
        <f t="shared" si="2"/>
        <v>0</v>
      </c>
      <c r="J28" s="22">
        <f t="shared" si="2"/>
        <v>0</v>
      </c>
      <c r="K28" s="22">
        <f t="shared" si="2"/>
        <v>0</v>
      </c>
      <c r="L28" s="22">
        <f t="shared" si="2"/>
        <v>0</v>
      </c>
      <c r="M28" s="22">
        <f t="shared" si="2"/>
        <v>0</v>
      </c>
      <c r="N28" s="22">
        <f t="shared" si="2"/>
        <v>0</v>
      </c>
      <c r="O28" s="22">
        <f t="shared" si="2"/>
        <v>0</v>
      </c>
      <c r="P28" s="131">
        <f t="shared" si="2"/>
        <v>0</v>
      </c>
      <c r="Q28" s="41">
        <f t="shared" si="3"/>
        <v>0</v>
      </c>
    </row>
    <row r="29" spans="1:17" ht="18" customHeight="1" x14ac:dyDescent="0.25">
      <c r="A29" s="16"/>
      <c r="B29" s="127" t="s">
        <v>5</v>
      </c>
      <c r="C29" s="28">
        <f>SUM(C18:C28)</f>
        <v>30</v>
      </c>
      <c r="D29" s="29">
        <f>SUM(D18:D28)</f>
        <v>50</v>
      </c>
      <c r="E29" s="62"/>
      <c r="F29" s="44">
        <f t="shared" ref="F29:P29" si="5">SUM(F18:F28)</f>
        <v>-400</v>
      </c>
      <c r="G29" s="44">
        <f t="shared" si="5"/>
        <v>100</v>
      </c>
      <c r="H29" s="44">
        <f t="shared" si="5"/>
        <v>60</v>
      </c>
      <c r="I29" s="44">
        <f t="shared" si="5"/>
        <v>0</v>
      </c>
      <c r="J29" s="44">
        <f t="shared" si="5"/>
        <v>150</v>
      </c>
      <c r="K29" s="44">
        <f t="shared" si="5"/>
        <v>60</v>
      </c>
      <c r="L29" s="44">
        <f t="shared" si="5"/>
        <v>50</v>
      </c>
      <c r="M29" s="44">
        <f t="shared" si="5"/>
        <v>30</v>
      </c>
      <c r="N29" s="44">
        <f t="shared" si="5"/>
        <v>90</v>
      </c>
      <c r="O29" s="44">
        <f t="shared" si="5"/>
        <v>70</v>
      </c>
      <c r="P29" s="45">
        <f t="shared" si="5"/>
        <v>0</v>
      </c>
      <c r="Q29" s="49">
        <f>SUM(F29:P29)</f>
        <v>210</v>
      </c>
    </row>
    <row r="30" spans="1:17" ht="18" customHeight="1" x14ac:dyDescent="0.25">
      <c r="A30" s="13" t="s">
        <v>15</v>
      </c>
      <c r="B30" s="150"/>
      <c r="C30" s="42"/>
      <c r="D30" s="42"/>
      <c r="E30" s="42"/>
      <c r="F30" s="74">
        <f>IF(F11&gt;0,IF(-F11&lt;F29,F29,-F11),IF(-E34&gt;F29,0,F29+E34))</f>
        <v>-250</v>
      </c>
      <c r="G30" s="43">
        <f t="shared" ref="G30:P30" si="6">IF(F33&gt;0,IF(-F33&lt;G29,G29,-F33),IF(-F34&gt;G29,0,G29+F34))</f>
        <v>0</v>
      </c>
      <c r="H30" s="43">
        <f t="shared" si="6"/>
        <v>10</v>
      </c>
      <c r="I30" s="43">
        <f t="shared" si="6"/>
        <v>0</v>
      </c>
      <c r="J30" s="43">
        <f t="shared" si="6"/>
        <v>150</v>
      </c>
      <c r="K30" s="43">
        <f t="shared" si="6"/>
        <v>60</v>
      </c>
      <c r="L30" s="43">
        <f t="shared" si="6"/>
        <v>50</v>
      </c>
      <c r="M30" s="43">
        <f t="shared" si="6"/>
        <v>30</v>
      </c>
      <c r="N30" s="43">
        <f t="shared" si="6"/>
        <v>90</v>
      </c>
      <c r="O30" s="43">
        <f t="shared" si="6"/>
        <v>70</v>
      </c>
      <c r="P30" s="60">
        <f t="shared" si="6"/>
        <v>0</v>
      </c>
      <c r="Q30" s="124">
        <f>SUM(F30:P30)</f>
        <v>210</v>
      </c>
    </row>
    <row r="31" spans="1:17" ht="33" customHeight="1" thickBot="1" x14ac:dyDescent="0.3">
      <c r="A31" s="213" t="s">
        <v>37</v>
      </c>
      <c r="B31" s="213"/>
      <c r="C31" s="213"/>
      <c r="D31" s="213"/>
      <c r="E31" s="214"/>
      <c r="F31" s="87">
        <f>F29-F30</f>
        <v>-150</v>
      </c>
      <c r="G31" s="88">
        <f t="shared" ref="G31:P31" si="7">G29-G30</f>
        <v>100</v>
      </c>
      <c r="H31" s="88">
        <f t="shared" si="7"/>
        <v>50</v>
      </c>
      <c r="I31" s="88">
        <f t="shared" si="7"/>
        <v>0</v>
      </c>
      <c r="J31" s="88">
        <f t="shared" si="7"/>
        <v>0</v>
      </c>
      <c r="K31" s="88">
        <f t="shared" si="7"/>
        <v>0</v>
      </c>
      <c r="L31" s="88">
        <f t="shared" si="7"/>
        <v>0</v>
      </c>
      <c r="M31" s="88">
        <f t="shared" si="7"/>
        <v>0</v>
      </c>
      <c r="N31" s="88">
        <f t="shared" si="7"/>
        <v>0</v>
      </c>
      <c r="O31" s="88">
        <f t="shared" si="7"/>
        <v>0</v>
      </c>
      <c r="P31" s="89">
        <f t="shared" si="7"/>
        <v>0</v>
      </c>
      <c r="Q31" s="90">
        <f>SUM(F31:P31)</f>
        <v>0</v>
      </c>
    </row>
    <row r="32" spans="1:17" ht="18" customHeight="1" thickTop="1" x14ac:dyDescent="0.25">
      <c r="A32" s="13"/>
      <c r="B32" s="150"/>
      <c r="C32" s="42"/>
      <c r="D32" s="42"/>
      <c r="E32" s="184"/>
      <c r="F32" s="46"/>
      <c r="G32" s="46"/>
      <c r="H32" s="46"/>
      <c r="I32" s="46"/>
      <c r="J32" s="46"/>
      <c r="K32" s="46"/>
      <c r="L32" s="46"/>
      <c r="M32" s="46"/>
      <c r="N32" s="46"/>
      <c r="O32" s="46"/>
      <c r="P32" s="46"/>
      <c r="Q32" s="83"/>
    </row>
    <row r="33" spans="1:17" ht="30.75" customHeight="1" x14ac:dyDescent="0.25">
      <c r="A33" s="213" t="s">
        <v>54</v>
      </c>
      <c r="B33" s="213"/>
      <c r="C33" s="213"/>
      <c r="D33" s="213"/>
      <c r="E33" s="214"/>
      <c r="F33" s="51">
        <f>F11+F30</f>
        <v>0</v>
      </c>
      <c r="G33" s="51">
        <f t="shared" ref="F33:P34" si="8">F33+G30</f>
        <v>0</v>
      </c>
      <c r="H33" s="51">
        <f t="shared" si="8"/>
        <v>10</v>
      </c>
      <c r="I33" s="51">
        <f t="shared" si="8"/>
        <v>10</v>
      </c>
      <c r="J33" s="51">
        <f t="shared" si="8"/>
        <v>160</v>
      </c>
      <c r="K33" s="51">
        <f t="shared" si="8"/>
        <v>220</v>
      </c>
      <c r="L33" s="51">
        <f t="shared" si="8"/>
        <v>270</v>
      </c>
      <c r="M33" s="51">
        <f t="shared" si="8"/>
        <v>300</v>
      </c>
      <c r="N33" s="51">
        <f t="shared" si="8"/>
        <v>390</v>
      </c>
      <c r="O33" s="51">
        <f t="shared" si="8"/>
        <v>460</v>
      </c>
      <c r="P33" s="52">
        <f t="shared" si="8"/>
        <v>460</v>
      </c>
      <c r="Q33" s="225" t="s">
        <v>32</v>
      </c>
    </row>
    <row r="34" spans="1:17" ht="30" customHeight="1" x14ac:dyDescent="0.2">
      <c r="A34" s="213" t="s">
        <v>52</v>
      </c>
      <c r="B34" s="213"/>
      <c r="C34" s="213"/>
      <c r="D34" s="213"/>
      <c r="E34" s="214"/>
      <c r="F34" s="53">
        <f t="shared" si="8"/>
        <v>-150</v>
      </c>
      <c r="G34" s="53">
        <f t="shared" si="8"/>
        <v>-50</v>
      </c>
      <c r="H34" s="53">
        <f t="shared" si="8"/>
        <v>0</v>
      </c>
      <c r="I34" s="53">
        <f t="shared" si="8"/>
        <v>0</v>
      </c>
      <c r="J34" s="53">
        <f t="shared" si="8"/>
        <v>0</v>
      </c>
      <c r="K34" s="53">
        <f t="shared" si="8"/>
        <v>0</v>
      </c>
      <c r="L34" s="53">
        <f t="shared" si="8"/>
        <v>0</v>
      </c>
      <c r="M34" s="53">
        <f t="shared" si="8"/>
        <v>0</v>
      </c>
      <c r="N34" s="53">
        <f t="shared" si="8"/>
        <v>0</v>
      </c>
      <c r="O34" s="53">
        <f t="shared" si="8"/>
        <v>0</v>
      </c>
      <c r="P34" s="54">
        <f t="shared" si="8"/>
        <v>0</v>
      </c>
      <c r="Q34" s="226"/>
    </row>
    <row r="35" spans="1:17" ht="12" customHeight="1" x14ac:dyDescent="0.25">
      <c r="A35" s="13"/>
      <c r="B35" s="150"/>
      <c r="C35" s="42"/>
      <c r="D35" s="42"/>
      <c r="E35" s="42"/>
      <c r="F35" s="42"/>
      <c r="G35" s="22"/>
      <c r="H35" s="22"/>
      <c r="I35" s="22"/>
      <c r="J35" s="22"/>
      <c r="K35" s="22"/>
      <c r="L35" s="22"/>
      <c r="M35" s="22"/>
      <c r="N35" s="22"/>
      <c r="O35" s="22"/>
      <c r="P35" s="22"/>
      <c r="Q35" s="22"/>
    </row>
    <row r="36" spans="1:17" ht="15.95" customHeight="1" x14ac:dyDescent="0.25">
      <c r="A36" s="13"/>
      <c r="B36" s="150"/>
      <c r="C36" s="42"/>
      <c r="D36" s="42"/>
      <c r="E36" s="42"/>
      <c r="F36" s="42"/>
      <c r="G36" s="56">
        <v>1</v>
      </c>
      <c r="H36" s="56">
        <f>G36+1</f>
        <v>2</v>
      </c>
      <c r="I36" s="56">
        <f t="shared" ref="I36:P37" si="9">H36+1</f>
        <v>3</v>
      </c>
      <c r="J36" s="56">
        <f t="shared" si="9"/>
        <v>4</v>
      </c>
      <c r="K36" s="56">
        <f t="shared" si="9"/>
        <v>5</v>
      </c>
      <c r="L36" s="56">
        <f t="shared" si="9"/>
        <v>6</v>
      </c>
      <c r="M36" s="56">
        <f t="shared" si="9"/>
        <v>7</v>
      </c>
      <c r="N36" s="56">
        <f t="shared" si="9"/>
        <v>8</v>
      </c>
      <c r="O36" s="56">
        <f t="shared" si="9"/>
        <v>9</v>
      </c>
      <c r="P36" s="56">
        <f t="shared" si="9"/>
        <v>10</v>
      </c>
      <c r="Q36" s="56" t="s">
        <v>1</v>
      </c>
    </row>
    <row r="37" spans="1:17" ht="15.95" customHeight="1" x14ac:dyDescent="0.25">
      <c r="A37" s="13"/>
      <c r="B37" s="150"/>
      <c r="C37" s="42"/>
      <c r="D37" s="42"/>
      <c r="E37" s="42"/>
      <c r="F37" s="42"/>
      <c r="G37" s="58">
        <v>2021</v>
      </c>
      <c r="H37" s="58">
        <f>G37+1</f>
        <v>2022</v>
      </c>
      <c r="I37" s="58">
        <f t="shared" si="9"/>
        <v>2023</v>
      </c>
      <c r="J37" s="58">
        <f t="shared" si="9"/>
        <v>2024</v>
      </c>
      <c r="K37" s="58">
        <f t="shared" si="9"/>
        <v>2025</v>
      </c>
      <c r="L37" s="58">
        <f t="shared" si="9"/>
        <v>2026</v>
      </c>
      <c r="M37" s="58">
        <f t="shared" si="9"/>
        <v>2027</v>
      </c>
      <c r="N37" s="58">
        <f t="shared" si="9"/>
        <v>2028</v>
      </c>
      <c r="O37" s="58">
        <f t="shared" si="9"/>
        <v>2029</v>
      </c>
      <c r="P37" s="58">
        <f t="shared" si="9"/>
        <v>2030</v>
      </c>
      <c r="Q37" s="59" t="s">
        <v>2</v>
      </c>
    </row>
    <row r="38" spans="1:17" ht="18" customHeight="1" x14ac:dyDescent="0.25">
      <c r="A38" s="197" t="s">
        <v>51</v>
      </c>
      <c r="B38" s="198"/>
      <c r="C38" s="42"/>
      <c r="D38" s="42"/>
      <c r="E38" s="42"/>
      <c r="F38" s="91"/>
      <c r="G38" s="27"/>
      <c r="H38" s="27"/>
      <c r="I38" s="27"/>
      <c r="J38" s="27"/>
      <c r="K38" s="27"/>
      <c r="L38" s="27"/>
      <c r="M38" s="27"/>
      <c r="N38" s="27"/>
      <c r="O38" s="27"/>
      <c r="P38" s="27"/>
      <c r="Q38" s="27"/>
    </row>
    <row r="39" spans="1:17" ht="18" customHeight="1" x14ac:dyDescent="0.25">
      <c r="A39" s="200" t="s">
        <v>18</v>
      </c>
      <c r="B39" s="199"/>
      <c r="C39" s="15"/>
      <c r="D39" s="15"/>
      <c r="E39" s="15"/>
      <c r="F39" s="15"/>
      <c r="G39" s="75">
        <f t="shared" ref="G39:P39" si="10">F34/$F$7</f>
        <v>-10</v>
      </c>
      <c r="H39" s="63">
        <f t="shared" si="10"/>
        <v>-3.3333333333333335</v>
      </c>
      <c r="I39" s="63">
        <f t="shared" si="10"/>
        <v>0</v>
      </c>
      <c r="J39" s="63">
        <f t="shared" si="10"/>
        <v>0</v>
      </c>
      <c r="K39" s="63">
        <f t="shared" si="10"/>
        <v>0</v>
      </c>
      <c r="L39" s="63">
        <f t="shared" si="10"/>
        <v>0</v>
      </c>
      <c r="M39" s="63">
        <f t="shared" si="10"/>
        <v>0</v>
      </c>
      <c r="N39" s="63">
        <f t="shared" si="10"/>
        <v>0</v>
      </c>
      <c r="O39" s="63">
        <f t="shared" si="10"/>
        <v>0</v>
      </c>
      <c r="P39" s="128">
        <f t="shared" si="10"/>
        <v>0</v>
      </c>
      <c r="Q39" s="64">
        <f>SUM(G39:P39)</f>
        <v>-13.333333333333334</v>
      </c>
    </row>
    <row r="40" spans="1:17" ht="18" customHeight="1" x14ac:dyDescent="0.2">
      <c r="A40" s="215" t="s">
        <v>53</v>
      </c>
      <c r="B40" s="215"/>
      <c r="C40" s="215"/>
      <c r="D40" s="215"/>
      <c r="E40" s="215"/>
      <c r="F40" s="215"/>
      <c r="G40" s="76">
        <f t="shared" ref="G40:P40" si="11">F34*$P$7</f>
        <v>-7.5</v>
      </c>
      <c r="H40" s="65">
        <f t="shared" si="11"/>
        <v>-2.5</v>
      </c>
      <c r="I40" s="65">
        <f t="shared" si="11"/>
        <v>0</v>
      </c>
      <c r="J40" s="65">
        <f t="shared" si="11"/>
        <v>0</v>
      </c>
      <c r="K40" s="65">
        <f t="shared" si="11"/>
        <v>0</v>
      </c>
      <c r="L40" s="65">
        <f t="shared" si="11"/>
        <v>0</v>
      </c>
      <c r="M40" s="65">
        <f t="shared" si="11"/>
        <v>0</v>
      </c>
      <c r="N40" s="65">
        <f t="shared" si="11"/>
        <v>0</v>
      </c>
      <c r="O40" s="65">
        <f t="shared" si="11"/>
        <v>0</v>
      </c>
      <c r="P40" s="106">
        <f t="shared" si="11"/>
        <v>0</v>
      </c>
      <c r="Q40" s="66">
        <f>SUM(G40:P40)</f>
        <v>-10</v>
      </c>
    </row>
    <row r="41" spans="1:17" ht="18" customHeight="1" thickBot="1" x14ac:dyDescent="0.3">
      <c r="A41" s="216" t="s">
        <v>20</v>
      </c>
      <c r="B41" s="216"/>
      <c r="C41" s="216"/>
      <c r="D41" s="216"/>
      <c r="E41" s="216"/>
      <c r="F41" s="217"/>
      <c r="G41" s="120">
        <f t="shared" ref="G41:P41" si="12">SUM(G39:G40)</f>
        <v>-17.5</v>
      </c>
      <c r="H41" s="121">
        <f t="shared" si="12"/>
        <v>-5.8333333333333339</v>
      </c>
      <c r="I41" s="121">
        <f t="shared" si="12"/>
        <v>0</v>
      </c>
      <c r="J41" s="121">
        <f t="shared" si="12"/>
        <v>0</v>
      </c>
      <c r="K41" s="121">
        <f t="shared" si="12"/>
        <v>0</v>
      </c>
      <c r="L41" s="121">
        <f t="shared" si="12"/>
        <v>0</v>
      </c>
      <c r="M41" s="121">
        <f t="shared" si="12"/>
        <v>0</v>
      </c>
      <c r="N41" s="121">
        <f t="shared" si="12"/>
        <v>0</v>
      </c>
      <c r="O41" s="121">
        <f t="shared" si="12"/>
        <v>0</v>
      </c>
      <c r="P41" s="121">
        <f t="shared" si="12"/>
        <v>0</v>
      </c>
      <c r="Q41" s="122">
        <f>SUM(G41:P41)</f>
        <v>-23.333333333333336</v>
      </c>
    </row>
    <row r="42" spans="1:17" s="8" customFormat="1" ht="21" customHeight="1" thickTop="1" x14ac:dyDescent="0.2">
      <c r="A42" s="210" t="s">
        <v>60</v>
      </c>
      <c r="B42" s="210"/>
      <c r="C42" s="210"/>
      <c r="D42" s="210"/>
      <c r="E42" s="210"/>
      <c r="F42" s="210"/>
      <c r="G42" s="77">
        <f>0</f>
        <v>0</v>
      </c>
      <c r="H42" s="32">
        <f>(P13*(1+$P$8))/2</f>
        <v>2.0499999999999998</v>
      </c>
      <c r="I42" s="32">
        <f>(H42*(1+$P$8))*2</f>
        <v>4.2024999999999997</v>
      </c>
      <c r="J42" s="31"/>
      <c r="K42" s="31"/>
      <c r="L42" s="31"/>
      <c r="M42" s="31"/>
      <c r="N42" s="31"/>
      <c r="O42" s="31"/>
      <c r="P42" s="31"/>
      <c r="Q42" s="207"/>
    </row>
    <row r="43" spans="1:17" s="8" customFormat="1" ht="45.75" customHeight="1" x14ac:dyDescent="0.2">
      <c r="A43" s="218" t="s">
        <v>61</v>
      </c>
      <c r="B43" s="218"/>
      <c r="C43" s="218"/>
      <c r="D43" s="218"/>
      <c r="E43" s="218"/>
      <c r="F43" s="219"/>
      <c r="G43" s="208"/>
      <c r="H43" s="32"/>
      <c r="I43" s="32"/>
      <c r="J43" s="31"/>
      <c r="K43" s="31"/>
      <c r="L43" s="31"/>
      <c r="M43" s="31"/>
      <c r="N43" s="31"/>
      <c r="O43" s="31"/>
      <c r="P43" s="31"/>
      <c r="Q43" s="209"/>
    </row>
    <row r="44" spans="1:17" s="8" customFormat="1" ht="18.75" customHeight="1" x14ac:dyDescent="0.25">
      <c r="A44" s="220" t="s">
        <v>16</v>
      </c>
      <c r="B44" s="220"/>
      <c r="C44" s="220"/>
      <c r="D44" s="220"/>
      <c r="E44" s="220"/>
      <c r="F44" s="221"/>
      <c r="G44" s="78">
        <f t="shared" ref="G44:I44" si="13">-IF(SUM(G41:G43)&lt;0,SUM(G41:G43),0)</f>
        <v>17.5</v>
      </c>
      <c r="H44" s="67">
        <f t="shared" si="13"/>
        <v>3.7833333333333341</v>
      </c>
      <c r="I44" s="67">
        <f t="shared" si="13"/>
        <v>0</v>
      </c>
      <c r="J44" s="68"/>
      <c r="K44" s="68"/>
      <c r="L44" s="68"/>
      <c r="M44" s="68"/>
      <c r="N44" s="68"/>
      <c r="O44" s="68"/>
      <c r="P44" s="68"/>
      <c r="Q44" s="69">
        <f t="shared" ref="Q44:Q50" si="14">SUM(G44:P44)</f>
        <v>21.283333333333335</v>
      </c>
    </row>
    <row r="45" spans="1:17" ht="17.25" customHeight="1" x14ac:dyDescent="0.25">
      <c r="A45" s="98" t="s">
        <v>21</v>
      </c>
      <c r="B45" s="92"/>
      <c r="C45" s="92"/>
      <c r="D45" s="92"/>
      <c r="E45" s="93"/>
      <c r="F45" s="141">
        <f>G44</f>
        <v>17.5</v>
      </c>
      <c r="G45" s="70"/>
      <c r="H45" s="71">
        <f>-$F45/(10-$G$36)</f>
        <v>-1.9444444444444444</v>
      </c>
      <c r="I45" s="71">
        <f t="shared" ref="I45:P45" si="15">-$F45/(10-$G$36)</f>
        <v>-1.9444444444444444</v>
      </c>
      <c r="J45" s="71">
        <f t="shared" si="15"/>
        <v>-1.9444444444444444</v>
      </c>
      <c r="K45" s="71">
        <f t="shared" si="15"/>
        <v>-1.9444444444444444</v>
      </c>
      <c r="L45" s="71">
        <f t="shared" si="15"/>
        <v>-1.9444444444444444</v>
      </c>
      <c r="M45" s="71">
        <f t="shared" si="15"/>
        <v>-1.9444444444444444</v>
      </c>
      <c r="N45" s="71">
        <f t="shared" si="15"/>
        <v>-1.9444444444444444</v>
      </c>
      <c r="O45" s="71">
        <f t="shared" si="15"/>
        <v>-1.9444444444444444</v>
      </c>
      <c r="P45" s="71">
        <f t="shared" si="15"/>
        <v>-1.9444444444444444</v>
      </c>
      <c r="Q45" s="72">
        <f t="shared" si="14"/>
        <v>-17.5</v>
      </c>
    </row>
    <row r="46" spans="1:17" ht="18" customHeight="1" x14ac:dyDescent="0.2">
      <c r="A46" s="211" t="s">
        <v>62</v>
      </c>
      <c r="B46" s="211"/>
      <c r="C46" s="211"/>
      <c r="D46" s="211"/>
      <c r="E46" s="212"/>
      <c r="F46" s="142">
        <f>H44</f>
        <v>3.7833333333333341</v>
      </c>
      <c r="G46" s="70"/>
      <c r="H46" s="70"/>
      <c r="I46" s="71">
        <f>-$F46/(10-$H$36)</f>
        <v>-0.47291666666666676</v>
      </c>
      <c r="J46" s="71">
        <f t="shared" ref="J46:P46" si="16">-$F46/(10-$H$36)</f>
        <v>-0.47291666666666676</v>
      </c>
      <c r="K46" s="71">
        <f t="shared" si="16"/>
        <v>-0.47291666666666676</v>
      </c>
      <c r="L46" s="71">
        <f t="shared" si="16"/>
        <v>-0.47291666666666676</v>
      </c>
      <c r="M46" s="71">
        <f t="shared" si="16"/>
        <v>-0.47291666666666676</v>
      </c>
      <c r="N46" s="71">
        <f t="shared" si="16"/>
        <v>-0.47291666666666676</v>
      </c>
      <c r="O46" s="71">
        <f t="shared" si="16"/>
        <v>-0.47291666666666676</v>
      </c>
      <c r="P46" s="71">
        <f t="shared" si="16"/>
        <v>-0.47291666666666676</v>
      </c>
      <c r="Q46" s="72">
        <f t="shared" si="14"/>
        <v>-3.7833333333333345</v>
      </c>
    </row>
    <row r="47" spans="1:17" s="50" customFormat="1" ht="18" customHeight="1" x14ac:dyDescent="0.2">
      <c r="A47" s="211"/>
      <c r="B47" s="211"/>
      <c r="C47" s="211"/>
      <c r="D47" s="211"/>
      <c r="E47" s="212"/>
      <c r="F47" s="142">
        <f>I44</f>
        <v>0</v>
      </c>
      <c r="G47" s="70"/>
      <c r="H47" s="73"/>
      <c r="I47" s="70"/>
      <c r="J47" s="71">
        <f>-$F47/(10-$I$36)</f>
        <v>0</v>
      </c>
      <c r="K47" s="71">
        <f t="shared" ref="K47:P47" si="17">-$F47/(10-$I$36)</f>
        <v>0</v>
      </c>
      <c r="L47" s="71">
        <f t="shared" si="17"/>
        <v>0</v>
      </c>
      <c r="M47" s="71">
        <f t="shared" si="17"/>
        <v>0</v>
      </c>
      <c r="N47" s="71">
        <f t="shared" si="17"/>
        <v>0</v>
      </c>
      <c r="O47" s="71">
        <f t="shared" si="17"/>
        <v>0</v>
      </c>
      <c r="P47" s="71">
        <f t="shared" si="17"/>
        <v>0</v>
      </c>
      <c r="Q47" s="80">
        <f t="shared" si="14"/>
        <v>0</v>
      </c>
    </row>
    <row r="48" spans="1:17" s="50" customFormat="1" ht="18" customHeight="1" x14ac:dyDescent="0.2">
      <c r="A48" s="211"/>
      <c r="B48" s="211"/>
      <c r="C48" s="211"/>
      <c r="D48" s="211"/>
      <c r="E48" s="212"/>
      <c r="F48" s="143">
        <f>SUM(F45:F47)</f>
        <v>21.283333333333335</v>
      </c>
      <c r="G48" s="82"/>
      <c r="H48" s="81">
        <f t="shared" ref="H48:Q48" si="18">SUM(H45:H47)</f>
        <v>-1.9444444444444444</v>
      </c>
      <c r="I48" s="81">
        <f t="shared" si="18"/>
        <v>-2.4173611111111111</v>
      </c>
      <c r="J48" s="81">
        <f t="shared" si="18"/>
        <v>-2.4173611111111111</v>
      </c>
      <c r="K48" s="81">
        <f t="shared" si="18"/>
        <v>-2.4173611111111111</v>
      </c>
      <c r="L48" s="81">
        <f t="shared" si="18"/>
        <v>-2.4173611111111111</v>
      </c>
      <c r="M48" s="81">
        <f t="shared" si="18"/>
        <v>-2.4173611111111111</v>
      </c>
      <c r="N48" s="81">
        <f t="shared" si="18"/>
        <v>-2.4173611111111111</v>
      </c>
      <c r="O48" s="81">
        <f t="shared" si="18"/>
        <v>-2.4173611111111111</v>
      </c>
      <c r="P48" s="81">
        <f t="shared" si="18"/>
        <v>-2.4173611111111111</v>
      </c>
      <c r="Q48" s="79">
        <f t="shared" si="18"/>
        <v>-21.283333333333335</v>
      </c>
    </row>
    <row r="49" spans="1:17" s="50" customFormat="1" ht="18" customHeight="1" x14ac:dyDescent="0.25">
      <c r="A49" s="117" t="s">
        <v>17</v>
      </c>
      <c r="B49" s="118"/>
      <c r="C49" s="118"/>
      <c r="D49" s="118"/>
      <c r="E49" s="118"/>
      <c r="F49" s="119"/>
      <c r="G49" s="113">
        <f t="shared" ref="G49:P49" si="19">G44+G48</f>
        <v>17.5</v>
      </c>
      <c r="H49" s="114">
        <f t="shared" si="19"/>
        <v>1.8388888888888897</v>
      </c>
      <c r="I49" s="114">
        <f t="shared" si="19"/>
        <v>-2.4173611111111111</v>
      </c>
      <c r="J49" s="114">
        <f t="shared" si="19"/>
        <v>-2.4173611111111111</v>
      </c>
      <c r="K49" s="114">
        <f t="shared" si="19"/>
        <v>-2.4173611111111111</v>
      </c>
      <c r="L49" s="114">
        <f t="shared" si="19"/>
        <v>-2.4173611111111111</v>
      </c>
      <c r="M49" s="114">
        <f t="shared" si="19"/>
        <v>-2.4173611111111111</v>
      </c>
      <c r="N49" s="114">
        <f t="shared" si="19"/>
        <v>-2.4173611111111111</v>
      </c>
      <c r="O49" s="114">
        <f t="shared" si="19"/>
        <v>-2.4173611111111111</v>
      </c>
      <c r="P49" s="115">
        <f t="shared" si="19"/>
        <v>-2.4173611111111111</v>
      </c>
      <c r="Q49" s="116">
        <f t="shared" si="14"/>
        <v>0</v>
      </c>
    </row>
    <row r="50" spans="1:17" s="50" customFormat="1" ht="18" customHeight="1" thickBot="1" x14ac:dyDescent="0.3">
      <c r="A50" s="222" t="s">
        <v>10</v>
      </c>
      <c r="B50" s="222"/>
      <c r="C50" s="222"/>
      <c r="D50" s="222"/>
      <c r="E50" s="222"/>
      <c r="F50" s="223"/>
      <c r="G50" s="120">
        <f t="shared" ref="G50:P50" si="20">G41+G49</f>
        <v>0</v>
      </c>
      <c r="H50" s="121">
        <f t="shared" si="20"/>
        <v>-3.9944444444444445</v>
      </c>
      <c r="I50" s="121">
        <f t="shared" si="20"/>
        <v>-2.4173611111111111</v>
      </c>
      <c r="J50" s="121">
        <f t="shared" si="20"/>
        <v>-2.4173611111111111</v>
      </c>
      <c r="K50" s="121">
        <f t="shared" si="20"/>
        <v>-2.4173611111111111</v>
      </c>
      <c r="L50" s="121">
        <f t="shared" si="20"/>
        <v>-2.4173611111111111</v>
      </c>
      <c r="M50" s="121">
        <f t="shared" si="20"/>
        <v>-2.4173611111111111</v>
      </c>
      <c r="N50" s="121">
        <f t="shared" si="20"/>
        <v>-2.4173611111111111</v>
      </c>
      <c r="O50" s="121">
        <f t="shared" si="20"/>
        <v>-2.4173611111111111</v>
      </c>
      <c r="P50" s="123">
        <f t="shared" si="20"/>
        <v>-2.4173611111111111</v>
      </c>
      <c r="Q50" s="122">
        <f t="shared" si="14"/>
        <v>-23.333333333333336</v>
      </c>
    </row>
    <row r="51" spans="1:17" s="50" customFormat="1" ht="18" customHeight="1" thickTop="1" x14ac:dyDescent="0.2">
      <c r="A51" s="2"/>
      <c r="B51" s="149" t="s">
        <v>11</v>
      </c>
      <c r="C51" s="2"/>
      <c r="D51" s="2"/>
      <c r="E51" s="2"/>
      <c r="F51" s="2"/>
      <c r="G51" s="21">
        <f t="shared" ref="G51:P51" si="21">IF(G50&lt;0,-G50/$P$11,G50/$P$11)</f>
        <v>0</v>
      </c>
      <c r="H51" s="21">
        <f t="shared" si="21"/>
        <v>7.2626262626262631E-3</v>
      </c>
      <c r="I51" s="21">
        <f t="shared" si="21"/>
        <v>4.3952020202020197E-3</v>
      </c>
      <c r="J51" s="21">
        <f t="shared" si="21"/>
        <v>4.3952020202020197E-3</v>
      </c>
      <c r="K51" s="21">
        <f t="shared" si="21"/>
        <v>4.3952020202020197E-3</v>
      </c>
      <c r="L51" s="21">
        <f t="shared" si="21"/>
        <v>4.3952020202020197E-3</v>
      </c>
      <c r="M51" s="21">
        <f t="shared" si="21"/>
        <v>4.3952020202020197E-3</v>
      </c>
      <c r="N51" s="21">
        <f t="shared" si="21"/>
        <v>4.3952020202020197E-3</v>
      </c>
      <c r="O51" s="21">
        <f t="shared" si="21"/>
        <v>4.3952020202020197E-3</v>
      </c>
      <c r="P51" s="21">
        <f t="shared" si="21"/>
        <v>4.3952020202020197E-3</v>
      </c>
      <c r="Q51" s="2"/>
    </row>
    <row r="52" spans="1:17" s="50" customFormat="1" ht="18" customHeight="1" x14ac:dyDescent="0.2">
      <c r="A52" s="2"/>
      <c r="B52" s="149" t="s">
        <v>12</v>
      </c>
      <c r="C52" s="2"/>
      <c r="D52" s="2"/>
      <c r="E52" s="2"/>
      <c r="F52" s="2"/>
      <c r="G52" s="21">
        <f t="shared" ref="G52:P52" si="22">IF(G50&lt;0,-G50/$P$9,G50/$P$9)</f>
        <v>0</v>
      </c>
      <c r="H52" s="21">
        <f t="shared" si="22"/>
        <v>3.6313131313131315E-3</v>
      </c>
      <c r="I52" s="21">
        <f t="shared" si="22"/>
        <v>2.1976010101010099E-3</v>
      </c>
      <c r="J52" s="21">
        <f t="shared" si="22"/>
        <v>2.1976010101010099E-3</v>
      </c>
      <c r="K52" s="21">
        <f t="shared" si="22"/>
        <v>2.1976010101010099E-3</v>
      </c>
      <c r="L52" s="21">
        <f t="shared" si="22"/>
        <v>2.1976010101010099E-3</v>
      </c>
      <c r="M52" s="21">
        <f t="shared" si="22"/>
        <v>2.1976010101010099E-3</v>
      </c>
      <c r="N52" s="21">
        <f t="shared" si="22"/>
        <v>2.1976010101010099E-3</v>
      </c>
      <c r="O52" s="21">
        <f t="shared" si="22"/>
        <v>2.1976010101010099E-3</v>
      </c>
      <c r="P52" s="21">
        <f t="shared" si="22"/>
        <v>2.1976010101010099E-3</v>
      </c>
      <c r="Q52" s="2"/>
    </row>
    <row r="53" spans="1:17" s="50" customFormat="1" ht="9.9499999999999993" customHeight="1" x14ac:dyDescent="0.2">
      <c r="A53" s="149"/>
      <c r="B53" s="2"/>
      <c r="C53" s="2"/>
      <c r="D53" s="2"/>
      <c r="E53" s="2"/>
      <c r="F53" s="2"/>
      <c r="G53" s="2"/>
      <c r="H53" s="2"/>
      <c r="I53" s="2"/>
      <c r="J53" s="2"/>
      <c r="K53" s="2"/>
      <c r="L53" s="2"/>
      <c r="M53" s="2"/>
      <c r="N53" s="2"/>
      <c r="O53" s="2"/>
      <c r="P53" s="2"/>
      <c r="Q53" s="2"/>
    </row>
    <row r="54" spans="1:17" s="50" customFormat="1" ht="17.25" customHeight="1" thickBot="1" x14ac:dyDescent="0.3">
      <c r="A54" s="224" t="s">
        <v>0</v>
      </c>
      <c r="B54" s="224"/>
      <c r="C54" s="224"/>
      <c r="D54" s="224"/>
      <c r="E54" s="224"/>
      <c r="F54" s="224"/>
      <c r="G54" s="84">
        <f>G49</f>
        <v>17.5</v>
      </c>
      <c r="H54" s="85">
        <f>G54+H49</f>
        <v>19.338888888888889</v>
      </c>
      <c r="I54" s="85">
        <f t="shared" ref="I54:P54" si="23">H54+I49</f>
        <v>16.921527777777776</v>
      </c>
      <c r="J54" s="85">
        <f t="shared" si="23"/>
        <v>14.504166666666665</v>
      </c>
      <c r="K54" s="85">
        <f t="shared" si="23"/>
        <v>12.086805555555554</v>
      </c>
      <c r="L54" s="85">
        <f t="shared" si="23"/>
        <v>9.6694444444444425</v>
      </c>
      <c r="M54" s="85">
        <f t="shared" si="23"/>
        <v>7.2520833333333314</v>
      </c>
      <c r="N54" s="85">
        <f t="shared" si="23"/>
        <v>4.8347222222222204</v>
      </c>
      <c r="O54" s="85">
        <f t="shared" si="23"/>
        <v>2.4173611111111093</v>
      </c>
      <c r="P54" s="86">
        <f t="shared" si="23"/>
        <v>0</v>
      </c>
      <c r="Q54" s="23"/>
    </row>
    <row r="55" spans="1:17" s="50" customFormat="1" ht="18" customHeight="1" thickTop="1" x14ac:dyDescent="0.2">
      <c r="A55" s="2"/>
      <c r="B55" s="149" t="s">
        <v>55</v>
      </c>
      <c r="C55" s="2"/>
      <c r="D55" s="2"/>
      <c r="E55" s="2"/>
      <c r="F55" s="2"/>
      <c r="G55" s="21">
        <f t="shared" ref="G55:P55" si="24">G54/G56</f>
        <v>6.4814814814814813E-3</v>
      </c>
      <c r="H55" s="21">
        <f t="shared" si="24"/>
        <v>7.2160033167495852E-3</v>
      </c>
      <c r="I55" s="21">
        <f t="shared" si="24"/>
        <v>6.3140029021558864E-3</v>
      </c>
      <c r="J55" s="21">
        <f t="shared" si="24"/>
        <v>5.5148922686945497E-3</v>
      </c>
      <c r="K55" s="21">
        <f t="shared" si="24"/>
        <v>4.5957435572454575E-3</v>
      </c>
      <c r="L55" s="21">
        <f t="shared" si="24"/>
        <v>3.6351294903926475E-3</v>
      </c>
      <c r="M55" s="21">
        <f t="shared" si="24"/>
        <v>2.7263471177944856E-3</v>
      </c>
      <c r="N55" s="21">
        <f t="shared" si="24"/>
        <v>1.8523839931885902E-3</v>
      </c>
      <c r="O55" s="21">
        <f t="shared" si="24"/>
        <v>9.4060743623000361E-4</v>
      </c>
      <c r="P55" s="21">
        <f t="shared" si="24"/>
        <v>0</v>
      </c>
      <c r="Q55" s="2"/>
    </row>
    <row r="56" spans="1:17" ht="16.5" customHeight="1" x14ac:dyDescent="0.2">
      <c r="A56" s="200"/>
      <c r="B56" s="2" t="s">
        <v>56</v>
      </c>
      <c r="G56" s="148">
        <f>F8-C19</f>
        <v>2700</v>
      </c>
      <c r="H56" s="148">
        <f>G56-C20</f>
        <v>2680</v>
      </c>
      <c r="I56" s="148">
        <f>H56-C21</f>
        <v>2680</v>
      </c>
      <c r="J56" s="148">
        <f>I56-C22</f>
        <v>2630</v>
      </c>
      <c r="K56" s="148">
        <f>J56-C23</f>
        <v>2630</v>
      </c>
      <c r="L56" s="148">
        <f>K56-C24</f>
        <v>2660</v>
      </c>
      <c r="M56" s="148">
        <f>L56-C25</f>
        <v>2660</v>
      </c>
      <c r="N56" s="148">
        <f>M56-C26</f>
        <v>2610</v>
      </c>
      <c r="O56" s="148">
        <f>N56-C27</f>
        <v>2570</v>
      </c>
      <c r="P56" s="148">
        <f>O56-C28</f>
        <v>2570</v>
      </c>
    </row>
    <row r="57" spans="1:17" s="50" customFormat="1" ht="30" customHeight="1" x14ac:dyDescent="0.2">
      <c r="A57" s="227" t="s">
        <v>57</v>
      </c>
      <c r="B57" s="227"/>
      <c r="C57" s="227"/>
      <c r="D57" s="227"/>
      <c r="E57" s="227"/>
      <c r="F57" s="227"/>
      <c r="G57" s="227"/>
      <c r="H57" s="227"/>
      <c r="I57" s="227"/>
      <c r="J57" s="227"/>
      <c r="K57" s="227"/>
      <c r="L57" s="227"/>
      <c r="M57" s="227"/>
      <c r="N57" s="227"/>
      <c r="O57" s="227"/>
      <c r="P57" s="227"/>
      <c r="Q57" s="227"/>
    </row>
    <row r="59" spans="1:17" ht="15.75" x14ac:dyDescent="0.25">
      <c r="A59" s="107" t="s">
        <v>31</v>
      </c>
      <c r="C59" s="2" t="s">
        <v>38</v>
      </c>
    </row>
    <row r="60" spans="1:17" ht="30" customHeight="1" x14ac:dyDescent="0.2">
      <c r="A60" s="210" t="s">
        <v>63</v>
      </c>
      <c r="B60" s="210"/>
      <c r="C60" s="210"/>
      <c r="D60" s="210"/>
      <c r="E60" s="210"/>
      <c r="F60" s="210"/>
      <c r="G60" s="210"/>
      <c r="H60" s="210"/>
      <c r="I60" s="210"/>
      <c r="J60" s="210"/>
      <c r="K60" s="210"/>
      <c r="L60" s="210"/>
      <c r="M60" s="210"/>
      <c r="N60" s="210"/>
      <c r="O60" s="210"/>
      <c r="P60" s="210"/>
      <c r="Q60" s="210"/>
    </row>
    <row r="61" spans="1:17" ht="59.25" customHeight="1" x14ac:dyDescent="0.2">
      <c r="A61" s="210" t="s">
        <v>39</v>
      </c>
      <c r="B61" s="210"/>
      <c r="C61" s="210"/>
      <c r="D61" s="210"/>
      <c r="E61" s="210"/>
      <c r="F61" s="210"/>
      <c r="G61" s="210"/>
      <c r="H61" s="210"/>
      <c r="I61" s="210"/>
      <c r="J61" s="210"/>
      <c r="K61" s="210"/>
      <c r="L61" s="210"/>
      <c r="M61" s="210"/>
      <c r="N61" s="210"/>
      <c r="O61" s="210"/>
      <c r="P61" s="210"/>
      <c r="Q61" s="210"/>
    </row>
  </sheetData>
  <mergeCells count="27">
    <mergeCell ref="Q7:Q11"/>
    <mergeCell ref="A4:E5"/>
    <mergeCell ref="F15:P15"/>
    <mergeCell ref="A16:D16"/>
    <mergeCell ref="E16:E17"/>
    <mergeCell ref="D12:E12"/>
    <mergeCell ref="D13:E13"/>
    <mergeCell ref="A7:E7"/>
    <mergeCell ref="A8:E8"/>
    <mergeCell ref="A9:E9"/>
    <mergeCell ref="A11:E11"/>
    <mergeCell ref="H10:O11"/>
    <mergeCell ref="A61:Q61"/>
    <mergeCell ref="A46:E48"/>
    <mergeCell ref="A31:E31"/>
    <mergeCell ref="A40:F40"/>
    <mergeCell ref="A41:F41"/>
    <mergeCell ref="A43:F43"/>
    <mergeCell ref="A44:F44"/>
    <mergeCell ref="A50:F50"/>
    <mergeCell ref="A54:F54"/>
    <mergeCell ref="A60:Q60"/>
    <mergeCell ref="A34:E34"/>
    <mergeCell ref="A33:E33"/>
    <mergeCell ref="Q33:Q34"/>
    <mergeCell ref="A42:F42"/>
    <mergeCell ref="A57:Q57"/>
  </mergeCells>
  <pageMargins left="0.70866141732283472" right="0.11811023622047245" top="0.55118110236220474" bottom="0.35433070866141736" header="0.11811023622047245" footer="0.11811023622047245"/>
  <pageSetup paperSize="5" scale="90" orientation="landscape" r:id="rId1"/>
  <headerFooter>
    <oddFooter>&amp;LMAMH - DGFMP&amp;C2020-07-13</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Normal="100" workbookViewId="0"/>
  </sheetViews>
  <sheetFormatPr baseColWidth="10" defaultRowHeight="14.25" x14ac:dyDescent="0.2"/>
  <cols>
    <col min="1" max="1" width="4.85546875" style="149" customWidth="1"/>
    <col min="2" max="2" width="7.7109375" style="2" customWidth="1"/>
    <col min="3" max="3" width="15.28515625" style="2" customWidth="1"/>
    <col min="4" max="4" width="24.28515625" style="2" customWidth="1"/>
    <col min="5" max="5" width="14.140625" style="2" customWidth="1"/>
    <col min="6" max="15" width="7.7109375" style="2" customWidth="1"/>
    <col min="16" max="16" width="8.42578125" style="2" customWidth="1"/>
    <col min="17" max="17" width="9.5703125" style="2" customWidth="1"/>
    <col min="18" max="18" width="8.7109375" style="2" customWidth="1"/>
    <col min="19" max="16384" width="11.42578125" style="2"/>
  </cols>
  <sheetData>
    <row r="1" spans="1:23" ht="18" customHeight="1" x14ac:dyDescent="0.25">
      <c r="A1" s="3" t="s">
        <v>64</v>
      </c>
      <c r="F1" s="34"/>
      <c r="G1" s="34"/>
      <c r="H1" s="34"/>
      <c r="I1" s="34"/>
      <c r="J1" s="168"/>
      <c r="K1" s="168"/>
      <c r="L1" s="34"/>
      <c r="M1" s="169"/>
      <c r="N1" s="170"/>
      <c r="O1" s="34"/>
      <c r="P1" s="34"/>
    </row>
    <row r="2" spans="1:23" ht="9.9499999999999993" customHeight="1" x14ac:dyDescent="0.25">
      <c r="A2" s="3"/>
      <c r="B2" s="3"/>
      <c r="C2" s="30"/>
      <c r="D2" s="50"/>
      <c r="E2" s="50"/>
      <c r="K2" s="8"/>
      <c r="L2" s="8"/>
      <c r="M2" s="8"/>
      <c r="N2" s="8"/>
      <c r="O2" s="8"/>
      <c r="P2" s="8"/>
    </row>
    <row r="3" spans="1:23" ht="18" customHeight="1" x14ac:dyDescent="0.25">
      <c r="A3" s="4" t="s">
        <v>4</v>
      </c>
      <c r="B3" s="4"/>
      <c r="D3" s="152">
        <v>3</v>
      </c>
      <c r="E3" s="4" t="s">
        <v>3</v>
      </c>
      <c r="F3" s="5" t="s">
        <v>6</v>
      </c>
      <c r="G3" s="6"/>
      <c r="H3" s="6"/>
      <c r="I3" s="6"/>
      <c r="J3" s="6"/>
      <c r="K3" s="6"/>
      <c r="L3" s="6"/>
      <c r="M3" s="17">
        <v>1</v>
      </c>
      <c r="N3" s="14">
        <v>2</v>
      </c>
      <c r="O3" s="108">
        <v>3</v>
      </c>
      <c r="P3" s="17">
        <v>4</v>
      </c>
      <c r="Q3" s="17">
        <v>5</v>
      </c>
    </row>
    <row r="4" spans="1:23" ht="18" customHeight="1" x14ac:dyDescent="0.25">
      <c r="A4" s="231" t="s">
        <v>46</v>
      </c>
      <c r="B4" s="231"/>
      <c r="C4" s="231"/>
      <c r="D4" s="231"/>
      <c r="E4" s="232"/>
      <c r="F4" s="7" t="s">
        <v>7</v>
      </c>
      <c r="G4" s="8"/>
      <c r="H4" s="8"/>
      <c r="I4" s="8"/>
      <c r="J4" s="8"/>
      <c r="K4" s="8"/>
      <c r="L4" s="8"/>
      <c r="M4" s="18">
        <v>3</v>
      </c>
      <c r="N4" s="9">
        <v>4</v>
      </c>
      <c r="O4" s="111">
        <v>5</v>
      </c>
      <c r="P4" s="18">
        <v>6</v>
      </c>
      <c r="Q4" s="24">
        <v>7</v>
      </c>
    </row>
    <row r="5" spans="1:23" ht="18" customHeight="1" x14ac:dyDescent="0.25">
      <c r="A5" s="231"/>
      <c r="B5" s="231"/>
      <c r="C5" s="231"/>
      <c r="D5" s="231"/>
      <c r="E5" s="232"/>
      <c r="F5" s="10" t="s">
        <v>8</v>
      </c>
      <c r="G5" s="11"/>
      <c r="H5" s="11"/>
      <c r="I5" s="11"/>
      <c r="J5" s="11"/>
      <c r="K5" s="11"/>
      <c r="L5" s="11"/>
      <c r="M5" s="19">
        <v>10</v>
      </c>
      <c r="N5" s="12">
        <v>10</v>
      </c>
      <c r="O5" s="112">
        <v>10</v>
      </c>
      <c r="P5" s="19">
        <v>10</v>
      </c>
      <c r="Q5" s="25">
        <v>10</v>
      </c>
    </row>
    <row r="6" spans="1:23" ht="9.9499999999999993" customHeight="1" x14ac:dyDescent="0.25">
      <c r="A6" s="1"/>
      <c r="B6" s="1"/>
    </row>
    <row r="7" spans="1:23" ht="18" customHeight="1" x14ac:dyDescent="0.25">
      <c r="A7" s="243" t="s">
        <v>24</v>
      </c>
      <c r="B7" s="244"/>
      <c r="C7" s="244"/>
      <c r="D7" s="244"/>
      <c r="E7" s="244"/>
      <c r="F7" s="153">
        <v>15</v>
      </c>
      <c r="H7" s="5" t="s">
        <v>29</v>
      </c>
      <c r="I7" s="6"/>
      <c r="J7" s="6"/>
      <c r="K7" s="6"/>
      <c r="L7" s="6"/>
      <c r="M7" s="6"/>
      <c r="N7" s="6"/>
      <c r="O7" s="6"/>
      <c r="P7" s="157">
        <v>0.05</v>
      </c>
      <c r="Q7" s="228" t="s">
        <v>30</v>
      </c>
    </row>
    <row r="8" spans="1:23" ht="18" customHeight="1" x14ac:dyDescent="0.25">
      <c r="A8" s="243" t="s">
        <v>58</v>
      </c>
      <c r="B8" s="244"/>
      <c r="C8" s="244"/>
      <c r="D8" s="244"/>
      <c r="E8" s="244"/>
      <c r="F8" s="194">
        <v>2700</v>
      </c>
      <c r="H8" s="10" t="s">
        <v>14</v>
      </c>
      <c r="I8" s="11"/>
      <c r="J8" s="11"/>
      <c r="K8" s="11"/>
      <c r="L8" s="104"/>
      <c r="M8" s="11"/>
      <c r="N8" s="11"/>
      <c r="O8" s="11"/>
      <c r="P8" s="158">
        <v>2.5000000000000001E-2</v>
      </c>
      <c r="Q8" s="229"/>
    </row>
    <row r="9" spans="1:23" ht="18" customHeight="1" x14ac:dyDescent="0.25">
      <c r="A9" s="245" t="s">
        <v>59</v>
      </c>
      <c r="B9" s="241"/>
      <c r="C9" s="241"/>
      <c r="D9" s="241"/>
      <c r="E9" s="241"/>
      <c r="F9" s="202">
        <v>250</v>
      </c>
      <c r="H9" s="5" t="s">
        <v>33</v>
      </c>
      <c r="I9" s="6"/>
      <c r="J9" s="6"/>
      <c r="K9" s="6"/>
      <c r="L9" s="6"/>
      <c r="M9" s="6"/>
      <c r="N9" s="6"/>
      <c r="O9" s="6"/>
      <c r="P9" s="154">
        <v>1100</v>
      </c>
      <c r="Q9" s="229"/>
    </row>
    <row r="10" spans="1:23" ht="18" customHeight="1" x14ac:dyDescent="0.25">
      <c r="A10" s="7" t="s">
        <v>50</v>
      </c>
      <c r="B10" s="183"/>
      <c r="C10" s="197"/>
      <c r="D10" s="197"/>
      <c r="E10" s="8"/>
      <c r="F10" s="203">
        <v>30</v>
      </c>
      <c r="H10" s="252" t="s">
        <v>47</v>
      </c>
      <c r="I10" s="213"/>
      <c r="J10" s="213"/>
      <c r="K10" s="213"/>
      <c r="L10" s="213"/>
      <c r="M10" s="213"/>
      <c r="N10" s="213"/>
      <c r="O10" s="213"/>
      <c r="P10" s="186"/>
      <c r="Q10" s="229"/>
    </row>
    <row r="11" spans="1:23" ht="18" customHeight="1" x14ac:dyDescent="0.25">
      <c r="A11" s="246" t="s">
        <v>49</v>
      </c>
      <c r="B11" s="247"/>
      <c r="C11" s="247"/>
      <c r="D11" s="247"/>
      <c r="E11" s="247"/>
      <c r="F11" s="204">
        <f>F9-F10</f>
        <v>220</v>
      </c>
      <c r="H11" s="246"/>
      <c r="I11" s="247"/>
      <c r="J11" s="247"/>
      <c r="K11" s="247"/>
      <c r="L11" s="247"/>
      <c r="M11" s="247"/>
      <c r="N11" s="247"/>
      <c r="O11" s="247"/>
      <c r="P11" s="159">
        <v>550</v>
      </c>
      <c r="Q11" s="230"/>
    </row>
    <row r="12" spans="1:23" ht="18" customHeight="1" x14ac:dyDescent="0.25">
      <c r="A12" s="5" t="s">
        <v>23</v>
      </c>
      <c r="B12" s="6"/>
      <c r="C12" s="6"/>
      <c r="D12" s="241" t="s">
        <v>9</v>
      </c>
      <c r="E12" s="241"/>
      <c r="F12" s="155">
        <v>-100</v>
      </c>
      <c r="H12" s="101" t="s">
        <v>27</v>
      </c>
      <c r="I12" s="102"/>
      <c r="J12" s="102"/>
      <c r="K12" s="102"/>
      <c r="L12" s="102"/>
      <c r="M12" s="102"/>
      <c r="N12" s="6"/>
      <c r="O12" s="196"/>
      <c r="P12" s="155">
        <v>40</v>
      </c>
      <c r="Q12" s="185"/>
    </row>
    <row r="13" spans="1:23" ht="18" customHeight="1" x14ac:dyDescent="0.25">
      <c r="A13" s="10"/>
      <c r="B13" s="11"/>
      <c r="C13" s="11"/>
      <c r="D13" s="242" t="s">
        <v>48</v>
      </c>
      <c r="E13" s="242"/>
      <c r="F13" s="156">
        <v>-300</v>
      </c>
      <c r="H13" s="103" t="s">
        <v>25</v>
      </c>
      <c r="I13" s="201"/>
      <c r="J13" s="201"/>
      <c r="K13" s="201"/>
      <c r="L13" s="12">
        <f>P12</f>
        <v>40</v>
      </c>
      <c r="M13" s="12" t="s">
        <v>26</v>
      </c>
      <c r="N13" s="105">
        <v>0.1</v>
      </c>
      <c r="O13" s="201" t="s">
        <v>28</v>
      </c>
      <c r="P13" s="100">
        <f>L13*N13</f>
        <v>4</v>
      </c>
      <c r="R13" s="149"/>
      <c r="S13" s="149"/>
      <c r="T13" s="149"/>
      <c r="U13" s="149"/>
      <c r="V13" s="149"/>
      <c r="W13" s="20"/>
    </row>
    <row r="14" spans="1:23" ht="9.9499999999999993" customHeight="1" x14ac:dyDescent="0.2"/>
    <row r="15" spans="1:23" ht="16.5" customHeight="1" x14ac:dyDescent="0.2">
      <c r="F15" s="233" t="s">
        <v>22</v>
      </c>
      <c r="G15" s="234"/>
      <c r="H15" s="234"/>
      <c r="I15" s="234"/>
      <c r="J15" s="234"/>
      <c r="K15" s="234"/>
      <c r="L15" s="234"/>
      <c r="M15" s="234"/>
      <c r="N15" s="234"/>
      <c r="O15" s="234"/>
      <c r="P15" s="235"/>
    </row>
    <row r="16" spans="1:23" s="55" customFormat="1" ht="16.5" customHeight="1" x14ac:dyDescent="0.25">
      <c r="A16" s="236" t="s">
        <v>35</v>
      </c>
      <c r="B16" s="237"/>
      <c r="C16" s="237"/>
      <c r="D16" s="238"/>
      <c r="E16" s="239"/>
      <c r="F16" s="151">
        <v>0</v>
      </c>
      <c r="G16" s="56">
        <v>1</v>
      </c>
      <c r="H16" s="56">
        <f>G16+1</f>
        <v>2</v>
      </c>
      <c r="I16" s="56">
        <f t="shared" ref="I16:P17" si="0">H16+1</f>
        <v>3</v>
      </c>
      <c r="J16" s="56">
        <f t="shared" si="0"/>
        <v>4</v>
      </c>
      <c r="K16" s="56">
        <f t="shared" si="0"/>
        <v>5</v>
      </c>
      <c r="L16" s="56">
        <f t="shared" si="0"/>
        <v>6</v>
      </c>
      <c r="M16" s="56">
        <f t="shared" si="0"/>
        <v>7</v>
      </c>
      <c r="N16" s="56">
        <f t="shared" si="0"/>
        <v>8</v>
      </c>
      <c r="O16" s="56">
        <f t="shared" si="0"/>
        <v>9</v>
      </c>
      <c r="P16" s="56">
        <f t="shared" si="0"/>
        <v>10</v>
      </c>
      <c r="Q16" s="56" t="s">
        <v>1</v>
      </c>
    </row>
    <row r="17" spans="1:17" s="55" customFormat="1" ht="16.5" customHeight="1" x14ac:dyDescent="0.25">
      <c r="A17" s="129"/>
      <c r="B17" s="130"/>
      <c r="C17" s="125" t="s">
        <v>34</v>
      </c>
      <c r="D17" s="126" t="s">
        <v>13</v>
      </c>
      <c r="E17" s="240"/>
      <c r="F17" s="57">
        <v>2020</v>
      </c>
      <c r="G17" s="58">
        <v>2021</v>
      </c>
      <c r="H17" s="58">
        <f>G17+1</f>
        <v>2022</v>
      </c>
      <c r="I17" s="58">
        <f t="shared" si="0"/>
        <v>2023</v>
      </c>
      <c r="J17" s="58">
        <f t="shared" si="0"/>
        <v>2024</v>
      </c>
      <c r="K17" s="58">
        <f t="shared" si="0"/>
        <v>2025</v>
      </c>
      <c r="L17" s="58">
        <f t="shared" si="0"/>
        <v>2026</v>
      </c>
      <c r="M17" s="58">
        <f t="shared" si="0"/>
        <v>2027</v>
      </c>
      <c r="N17" s="58">
        <f t="shared" si="0"/>
        <v>2028</v>
      </c>
      <c r="O17" s="58">
        <f t="shared" si="0"/>
        <v>2029</v>
      </c>
      <c r="P17" s="58">
        <f t="shared" si="0"/>
        <v>2030</v>
      </c>
      <c r="Q17" s="59" t="s">
        <v>2</v>
      </c>
    </row>
    <row r="18" spans="1:17" s="34" customFormat="1" ht="17.100000000000001" customHeight="1" x14ac:dyDescent="0.25">
      <c r="A18" s="134">
        <v>0</v>
      </c>
      <c r="B18" s="135">
        <v>2020</v>
      </c>
      <c r="C18" s="136">
        <f>F12</f>
        <v>-100</v>
      </c>
      <c r="D18" s="137">
        <f>F13</f>
        <v>-300</v>
      </c>
      <c r="E18" s="138"/>
      <c r="F18" s="139">
        <f t="shared" ref="F18:P18" si="1">IF(F$16=$A18,$C18,0)+IF(F$16&lt;$A18,0,IF((F$16-$D$3)&lt;($A18),$D18/$D$3,0))</f>
        <v>-200</v>
      </c>
      <c r="G18" s="139">
        <f t="shared" si="1"/>
        <v>-100</v>
      </c>
      <c r="H18" s="139">
        <f t="shared" si="1"/>
        <v>-100</v>
      </c>
      <c r="I18" s="137">
        <f t="shared" si="1"/>
        <v>0</v>
      </c>
      <c r="J18" s="137">
        <f t="shared" si="1"/>
        <v>0</v>
      </c>
      <c r="K18" s="137">
        <f t="shared" si="1"/>
        <v>0</v>
      </c>
      <c r="L18" s="137">
        <f t="shared" si="1"/>
        <v>0</v>
      </c>
      <c r="M18" s="137">
        <f t="shared" si="1"/>
        <v>0</v>
      </c>
      <c r="N18" s="137">
        <f t="shared" si="1"/>
        <v>0</v>
      </c>
      <c r="O18" s="137">
        <f t="shared" si="1"/>
        <v>0</v>
      </c>
      <c r="P18" s="137">
        <f t="shared" si="1"/>
        <v>0</v>
      </c>
      <c r="Q18" s="140">
        <f>SUM(F18:P18)</f>
        <v>-400</v>
      </c>
    </row>
    <row r="19" spans="1:17" s="34" customFormat="1" ht="17.100000000000001" customHeight="1" x14ac:dyDescent="0.25">
      <c r="A19" s="35">
        <f>A18+1</f>
        <v>1</v>
      </c>
      <c r="B19" s="36">
        <v>2021</v>
      </c>
      <c r="C19" s="26"/>
      <c r="D19" s="22">
        <v>100</v>
      </c>
      <c r="E19" s="47"/>
      <c r="F19" s="22">
        <f t="shared" ref="F19:P28" si="2">IF(F$16=$A19,IF($C19&lt;0,0,$C19),0)+IF(F$16&lt;$A19,0,IF((F$16-$D$3)&lt;($A19),IF($D19&lt;0,0,$D19)/$D$3,0))</f>
        <v>0</v>
      </c>
      <c r="G19" s="99">
        <f t="shared" si="2"/>
        <v>33.333333333333336</v>
      </c>
      <c r="H19" s="99">
        <f t="shared" si="2"/>
        <v>33.333333333333336</v>
      </c>
      <c r="I19" s="99">
        <f t="shared" si="2"/>
        <v>33.333333333333336</v>
      </c>
      <c r="J19" s="22">
        <f t="shared" si="2"/>
        <v>0</v>
      </c>
      <c r="K19" s="22">
        <f t="shared" si="2"/>
        <v>0</v>
      </c>
      <c r="L19" s="22">
        <f t="shared" si="2"/>
        <v>0</v>
      </c>
      <c r="M19" s="22">
        <f t="shared" si="2"/>
        <v>0</v>
      </c>
      <c r="N19" s="22">
        <f t="shared" si="2"/>
        <v>0</v>
      </c>
      <c r="O19" s="22">
        <f t="shared" si="2"/>
        <v>0</v>
      </c>
      <c r="P19" s="22">
        <f t="shared" si="2"/>
        <v>0</v>
      </c>
      <c r="Q19" s="40">
        <f t="shared" ref="Q19:Q28" si="3">SUM(F19:P19)</f>
        <v>100</v>
      </c>
    </row>
    <row r="20" spans="1:17" s="34" customFormat="1" ht="17.100000000000001" customHeight="1" x14ac:dyDescent="0.25">
      <c r="A20" s="35">
        <f>A19+1</f>
        <v>2</v>
      </c>
      <c r="B20" s="36">
        <v>2022</v>
      </c>
      <c r="C20" s="26">
        <v>20</v>
      </c>
      <c r="D20" s="22">
        <v>40</v>
      </c>
      <c r="E20" s="47"/>
      <c r="F20" s="22">
        <f t="shared" si="2"/>
        <v>0</v>
      </c>
      <c r="G20" s="22">
        <f t="shared" si="2"/>
        <v>0</v>
      </c>
      <c r="H20" s="99">
        <f t="shared" si="2"/>
        <v>33.333333333333336</v>
      </c>
      <c r="I20" s="99">
        <f t="shared" si="2"/>
        <v>13.333333333333334</v>
      </c>
      <c r="J20" s="99">
        <f t="shared" si="2"/>
        <v>13.333333333333334</v>
      </c>
      <c r="K20" s="22">
        <f t="shared" si="2"/>
        <v>0</v>
      </c>
      <c r="L20" s="22">
        <f t="shared" si="2"/>
        <v>0</v>
      </c>
      <c r="M20" s="22">
        <f t="shared" si="2"/>
        <v>0</v>
      </c>
      <c r="N20" s="22">
        <f t="shared" si="2"/>
        <v>0</v>
      </c>
      <c r="O20" s="22">
        <f t="shared" si="2"/>
        <v>0</v>
      </c>
      <c r="P20" s="22">
        <f t="shared" si="2"/>
        <v>0</v>
      </c>
      <c r="Q20" s="40">
        <f t="shared" si="3"/>
        <v>60.000000000000007</v>
      </c>
    </row>
    <row r="21" spans="1:17" s="34" customFormat="1" ht="17.100000000000001" customHeight="1" x14ac:dyDescent="0.25">
      <c r="A21" s="35">
        <f t="shared" ref="A21:A28" si="4">A20+1</f>
        <v>3</v>
      </c>
      <c r="B21" s="36">
        <v>2023</v>
      </c>
      <c r="C21" s="26"/>
      <c r="D21" s="144">
        <v>-50</v>
      </c>
      <c r="E21" s="47"/>
      <c r="F21" s="22">
        <f t="shared" si="2"/>
        <v>0</v>
      </c>
      <c r="G21" s="22">
        <f t="shared" si="2"/>
        <v>0</v>
      </c>
      <c r="H21" s="22">
        <f t="shared" si="2"/>
        <v>0</v>
      </c>
      <c r="I21" s="131">
        <f t="shared" si="2"/>
        <v>0</v>
      </c>
      <c r="J21" s="131">
        <f t="shared" si="2"/>
        <v>0</v>
      </c>
      <c r="K21" s="131">
        <f t="shared" si="2"/>
        <v>0</v>
      </c>
      <c r="L21" s="22">
        <f t="shared" si="2"/>
        <v>0</v>
      </c>
      <c r="M21" s="22">
        <f t="shared" si="2"/>
        <v>0</v>
      </c>
      <c r="N21" s="22">
        <f t="shared" si="2"/>
        <v>0</v>
      </c>
      <c r="O21" s="22">
        <f t="shared" si="2"/>
        <v>0</v>
      </c>
      <c r="P21" s="22">
        <f t="shared" si="2"/>
        <v>0</v>
      </c>
      <c r="Q21" s="40">
        <f t="shared" si="3"/>
        <v>0</v>
      </c>
    </row>
    <row r="22" spans="1:17" s="34" customFormat="1" ht="17.100000000000001" customHeight="1" x14ac:dyDescent="0.25">
      <c r="A22" s="35">
        <f>A21+1</f>
        <v>4</v>
      </c>
      <c r="B22" s="36">
        <v>2024</v>
      </c>
      <c r="C22" s="26">
        <v>50</v>
      </c>
      <c r="D22" s="22">
        <v>100</v>
      </c>
      <c r="E22" s="47"/>
      <c r="F22" s="22">
        <f t="shared" si="2"/>
        <v>0</v>
      </c>
      <c r="G22" s="22">
        <f t="shared" si="2"/>
        <v>0</v>
      </c>
      <c r="H22" s="22">
        <f t="shared" si="2"/>
        <v>0</v>
      </c>
      <c r="I22" s="22">
        <f t="shared" si="2"/>
        <v>0</v>
      </c>
      <c r="J22" s="99">
        <f t="shared" si="2"/>
        <v>83.333333333333343</v>
      </c>
      <c r="K22" s="99">
        <f t="shared" si="2"/>
        <v>33.333333333333336</v>
      </c>
      <c r="L22" s="99">
        <f t="shared" si="2"/>
        <v>33.333333333333336</v>
      </c>
      <c r="M22" s="22">
        <f t="shared" si="2"/>
        <v>0</v>
      </c>
      <c r="N22" s="22">
        <f t="shared" si="2"/>
        <v>0</v>
      </c>
      <c r="O22" s="22">
        <f t="shared" si="2"/>
        <v>0</v>
      </c>
      <c r="P22" s="22">
        <f t="shared" si="2"/>
        <v>0</v>
      </c>
      <c r="Q22" s="40">
        <f t="shared" si="3"/>
        <v>150.00000000000003</v>
      </c>
    </row>
    <row r="23" spans="1:17" s="34" customFormat="1" ht="17.100000000000001" customHeight="1" x14ac:dyDescent="0.25">
      <c r="A23" s="35">
        <f>A22+1</f>
        <v>5</v>
      </c>
      <c r="B23" s="36">
        <v>2025</v>
      </c>
      <c r="C23" s="26"/>
      <c r="D23" s="22">
        <v>60</v>
      </c>
      <c r="E23" s="47"/>
      <c r="F23" s="22">
        <f t="shared" si="2"/>
        <v>0</v>
      </c>
      <c r="G23" s="22">
        <f t="shared" si="2"/>
        <v>0</v>
      </c>
      <c r="H23" s="22">
        <f t="shared" si="2"/>
        <v>0</v>
      </c>
      <c r="I23" s="22">
        <f t="shared" si="2"/>
        <v>0</v>
      </c>
      <c r="J23" s="22">
        <f t="shared" si="2"/>
        <v>0</v>
      </c>
      <c r="K23" s="99">
        <f t="shared" si="2"/>
        <v>20</v>
      </c>
      <c r="L23" s="99">
        <f t="shared" si="2"/>
        <v>20</v>
      </c>
      <c r="M23" s="99">
        <f t="shared" si="2"/>
        <v>20</v>
      </c>
      <c r="N23" s="22">
        <f t="shared" si="2"/>
        <v>0</v>
      </c>
      <c r="O23" s="22">
        <f t="shared" si="2"/>
        <v>0</v>
      </c>
      <c r="P23" s="22">
        <f t="shared" si="2"/>
        <v>0</v>
      </c>
      <c r="Q23" s="40">
        <f t="shared" si="3"/>
        <v>60</v>
      </c>
    </row>
    <row r="24" spans="1:17" s="34" customFormat="1" ht="17.100000000000001" customHeight="1" x14ac:dyDescent="0.25">
      <c r="A24" s="35">
        <f t="shared" si="4"/>
        <v>6</v>
      </c>
      <c r="B24" s="36">
        <v>2026</v>
      </c>
      <c r="C24" s="145">
        <v>-30</v>
      </c>
      <c r="D24" s="22">
        <v>50</v>
      </c>
      <c r="E24" s="47"/>
      <c r="F24" s="22">
        <f t="shared" si="2"/>
        <v>0</v>
      </c>
      <c r="G24" s="22">
        <f t="shared" si="2"/>
        <v>0</v>
      </c>
      <c r="H24" s="22">
        <f t="shared" si="2"/>
        <v>0</v>
      </c>
      <c r="I24" s="22">
        <f t="shared" si="2"/>
        <v>0</v>
      </c>
      <c r="J24" s="22">
        <f t="shared" si="2"/>
        <v>0</v>
      </c>
      <c r="K24" s="22">
        <f t="shared" si="2"/>
        <v>0</v>
      </c>
      <c r="L24" s="131">
        <f t="shared" si="2"/>
        <v>16.666666666666668</v>
      </c>
      <c r="M24" s="131">
        <f t="shared" si="2"/>
        <v>16.666666666666668</v>
      </c>
      <c r="N24" s="131">
        <f t="shared" si="2"/>
        <v>16.666666666666668</v>
      </c>
      <c r="O24" s="22">
        <f t="shared" si="2"/>
        <v>0</v>
      </c>
      <c r="P24" s="22">
        <f t="shared" si="2"/>
        <v>0</v>
      </c>
      <c r="Q24" s="40">
        <f t="shared" si="3"/>
        <v>50</v>
      </c>
    </row>
    <row r="25" spans="1:17" s="34" customFormat="1" ht="17.100000000000001" customHeight="1" x14ac:dyDescent="0.25">
      <c r="A25" s="35">
        <f t="shared" si="4"/>
        <v>7</v>
      </c>
      <c r="B25" s="36">
        <v>2027</v>
      </c>
      <c r="C25" s="26"/>
      <c r="D25" s="22">
        <v>30</v>
      </c>
      <c r="E25" s="47"/>
      <c r="F25" s="22">
        <f t="shared" si="2"/>
        <v>0</v>
      </c>
      <c r="G25" s="22">
        <f t="shared" si="2"/>
        <v>0</v>
      </c>
      <c r="H25" s="22">
        <f t="shared" si="2"/>
        <v>0</v>
      </c>
      <c r="I25" s="22">
        <f t="shared" si="2"/>
        <v>0</v>
      </c>
      <c r="J25" s="22">
        <f t="shared" si="2"/>
        <v>0</v>
      </c>
      <c r="K25" s="22">
        <f t="shared" si="2"/>
        <v>0</v>
      </c>
      <c r="L25" s="22">
        <f t="shared" si="2"/>
        <v>0</v>
      </c>
      <c r="M25" s="99">
        <f t="shared" si="2"/>
        <v>10</v>
      </c>
      <c r="N25" s="99">
        <f t="shared" si="2"/>
        <v>10</v>
      </c>
      <c r="O25" s="99">
        <f t="shared" si="2"/>
        <v>10</v>
      </c>
      <c r="P25" s="22">
        <f t="shared" si="2"/>
        <v>0</v>
      </c>
      <c r="Q25" s="40">
        <f t="shared" si="3"/>
        <v>30</v>
      </c>
    </row>
    <row r="26" spans="1:17" s="34" customFormat="1" ht="17.100000000000001" customHeight="1" x14ac:dyDescent="0.25">
      <c r="A26" s="35">
        <f t="shared" si="4"/>
        <v>8</v>
      </c>
      <c r="B26" s="36">
        <v>2028</v>
      </c>
      <c r="C26" s="26">
        <v>50</v>
      </c>
      <c r="D26" s="22">
        <v>40</v>
      </c>
      <c r="E26" s="47"/>
      <c r="F26" s="22">
        <f t="shared" si="2"/>
        <v>0</v>
      </c>
      <c r="G26" s="22">
        <f t="shared" si="2"/>
        <v>0</v>
      </c>
      <c r="H26" s="22">
        <f t="shared" si="2"/>
        <v>0</v>
      </c>
      <c r="I26" s="22">
        <f t="shared" si="2"/>
        <v>0</v>
      </c>
      <c r="J26" s="22">
        <f t="shared" si="2"/>
        <v>0</v>
      </c>
      <c r="K26" s="22">
        <f t="shared" si="2"/>
        <v>0</v>
      </c>
      <c r="L26" s="22">
        <f t="shared" si="2"/>
        <v>0</v>
      </c>
      <c r="M26" s="22">
        <f t="shared" si="2"/>
        <v>0</v>
      </c>
      <c r="N26" s="99">
        <f t="shared" si="2"/>
        <v>63.333333333333336</v>
      </c>
      <c r="O26" s="99">
        <f t="shared" si="2"/>
        <v>13.333333333333334</v>
      </c>
      <c r="P26" s="99">
        <f t="shared" si="2"/>
        <v>13.333333333333334</v>
      </c>
      <c r="Q26" s="40">
        <f t="shared" si="3"/>
        <v>90</v>
      </c>
    </row>
    <row r="27" spans="1:17" s="34" customFormat="1" ht="17.100000000000001" customHeight="1" x14ac:dyDescent="0.25">
      <c r="A27" s="35">
        <f t="shared" si="4"/>
        <v>9</v>
      </c>
      <c r="B27" s="36">
        <v>2029</v>
      </c>
      <c r="C27" s="26">
        <v>40</v>
      </c>
      <c r="D27" s="22">
        <v>30</v>
      </c>
      <c r="E27" s="47"/>
      <c r="F27" s="22">
        <f t="shared" si="2"/>
        <v>0</v>
      </c>
      <c r="G27" s="22">
        <f t="shared" si="2"/>
        <v>0</v>
      </c>
      <c r="H27" s="22">
        <f t="shared" si="2"/>
        <v>0</v>
      </c>
      <c r="I27" s="22">
        <f t="shared" si="2"/>
        <v>0</v>
      </c>
      <c r="J27" s="22">
        <f t="shared" si="2"/>
        <v>0</v>
      </c>
      <c r="K27" s="22">
        <f t="shared" si="2"/>
        <v>0</v>
      </c>
      <c r="L27" s="22">
        <f t="shared" si="2"/>
        <v>0</v>
      </c>
      <c r="M27" s="22">
        <f t="shared" si="2"/>
        <v>0</v>
      </c>
      <c r="N27" s="22">
        <f t="shared" si="2"/>
        <v>0</v>
      </c>
      <c r="O27" s="99">
        <f t="shared" si="2"/>
        <v>50</v>
      </c>
      <c r="P27" s="99">
        <f t="shared" si="2"/>
        <v>10</v>
      </c>
      <c r="Q27" s="40">
        <f t="shared" si="3"/>
        <v>60</v>
      </c>
    </row>
    <row r="28" spans="1:17" s="34" customFormat="1" ht="17.100000000000001" customHeight="1" x14ac:dyDescent="0.25">
      <c r="A28" s="37">
        <f t="shared" si="4"/>
        <v>10</v>
      </c>
      <c r="B28" s="38">
        <v>2030</v>
      </c>
      <c r="C28" s="39"/>
      <c r="D28" s="146">
        <v>-50</v>
      </c>
      <c r="E28" s="61"/>
      <c r="F28" s="22">
        <f t="shared" si="2"/>
        <v>0</v>
      </c>
      <c r="G28" s="22">
        <f t="shared" si="2"/>
        <v>0</v>
      </c>
      <c r="H28" s="22">
        <f t="shared" si="2"/>
        <v>0</v>
      </c>
      <c r="I28" s="22">
        <f t="shared" si="2"/>
        <v>0</v>
      </c>
      <c r="J28" s="22">
        <f t="shared" si="2"/>
        <v>0</v>
      </c>
      <c r="K28" s="22">
        <f t="shared" si="2"/>
        <v>0</v>
      </c>
      <c r="L28" s="22">
        <f t="shared" si="2"/>
        <v>0</v>
      </c>
      <c r="M28" s="22">
        <f t="shared" si="2"/>
        <v>0</v>
      </c>
      <c r="N28" s="22">
        <f t="shared" si="2"/>
        <v>0</v>
      </c>
      <c r="O28" s="22">
        <f t="shared" si="2"/>
        <v>0</v>
      </c>
      <c r="P28" s="131">
        <f t="shared" si="2"/>
        <v>0</v>
      </c>
      <c r="Q28" s="41">
        <f t="shared" si="3"/>
        <v>0</v>
      </c>
    </row>
    <row r="29" spans="1:17" ht="18" customHeight="1" x14ac:dyDescent="0.25">
      <c r="A29" s="16"/>
      <c r="B29" s="127" t="s">
        <v>5</v>
      </c>
      <c r="C29" s="28">
        <f>SUM(C18:C28)</f>
        <v>30</v>
      </c>
      <c r="D29" s="29">
        <f>SUM(D18:D28)</f>
        <v>50</v>
      </c>
      <c r="E29" s="62"/>
      <c r="F29" s="44">
        <f t="shared" ref="F29:P29" si="5">SUM(F18:F28)</f>
        <v>-200</v>
      </c>
      <c r="G29" s="44">
        <f t="shared" si="5"/>
        <v>-66.666666666666657</v>
      </c>
      <c r="H29" s="44">
        <f t="shared" si="5"/>
        <v>-33.333333333333321</v>
      </c>
      <c r="I29" s="44">
        <f t="shared" si="5"/>
        <v>46.666666666666671</v>
      </c>
      <c r="J29" s="44">
        <f t="shared" si="5"/>
        <v>96.666666666666671</v>
      </c>
      <c r="K29" s="44">
        <f t="shared" si="5"/>
        <v>53.333333333333336</v>
      </c>
      <c r="L29" s="44">
        <f t="shared" si="5"/>
        <v>70</v>
      </c>
      <c r="M29" s="44">
        <f t="shared" si="5"/>
        <v>46.666666666666671</v>
      </c>
      <c r="N29" s="44">
        <f t="shared" si="5"/>
        <v>90</v>
      </c>
      <c r="O29" s="44">
        <f t="shared" si="5"/>
        <v>73.333333333333343</v>
      </c>
      <c r="P29" s="45">
        <f t="shared" si="5"/>
        <v>23.333333333333336</v>
      </c>
      <c r="Q29" s="49">
        <f>SUM(F29:P29)</f>
        <v>200.00000000000014</v>
      </c>
    </row>
    <row r="30" spans="1:17" ht="18" customHeight="1" x14ac:dyDescent="0.25">
      <c r="A30" s="13" t="s">
        <v>15</v>
      </c>
      <c r="B30" s="150"/>
      <c r="C30" s="42"/>
      <c r="D30" s="42"/>
      <c r="E30" s="42"/>
      <c r="F30" s="74">
        <f>IF(F11&gt;0,IF(-F11&lt;F29,F29,-F11),IF(-E34&gt;F29,0,F29+E34))</f>
        <v>-200</v>
      </c>
      <c r="G30" s="43">
        <f t="shared" ref="G30:P30" si="6">IF(F33&gt;0,IF(-F33&lt;G29,G29,-F33),IF(-F34&gt;G29,0,G29+F34))</f>
        <v>-20</v>
      </c>
      <c r="H30" s="43">
        <f t="shared" si="6"/>
        <v>0</v>
      </c>
      <c r="I30" s="43">
        <f t="shared" si="6"/>
        <v>0</v>
      </c>
      <c r="J30" s="43">
        <f t="shared" si="6"/>
        <v>63.333333333333371</v>
      </c>
      <c r="K30" s="43">
        <f t="shared" si="6"/>
        <v>53.333333333333336</v>
      </c>
      <c r="L30" s="43">
        <f t="shared" si="6"/>
        <v>70</v>
      </c>
      <c r="M30" s="43">
        <f t="shared" si="6"/>
        <v>46.666666666666671</v>
      </c>
      <c r="N30" s="43">
        <f t="shared" si="6"/>
        <v>90</v>
      </c>
      <c r="O30" s="43">
        <f t="shared" si="6"/>
        <v>73.333333333333343</v>
      </c>
      <c r="P30" s="60">
        <f t="shared" si="6"/>
        <v>23.333333333333336</v>
      </c>
      <c r="Q30" s="48">
        <f>SUM(F30:P30)</f>
        <v>200.00000000000009</v>
      </c>
    </row>
    <row r="31" spans="1:17" ht="31.5" customHeight="1" thickBot="1" x14ac:dyDescent="0.3">
      <c r="A31" s="213" t="s">
        <v>37</v>
      </c>
      <c r="B31" s="213"/>
      <c r="C31" s="213"/>
      <c r="D31" s="213"/>
      <c r="E31" s="214"/>
      <c r="F31" s="87">
        <f>F29-F30</f>
        <v>0</v>
      </c>
      <c r="G31" s="88">
        <f t="shared" ref="G31:P31" si="7">G29-G30</f>
        <v>-46.666666666666657</v>
      </c>
      <c r="H31" s="88">
        <f t="shared" si="7"/>
        <v>-33.333333333333321</v>
      </c>
      <c r="I31" s="88">
        <f t="shared" si="7"/>
        <v>46.666666666666671</v>
      </c>
      <c r="J31" s="88">
        <f t="shared" si="7"/>
        <v>33.3333333333333</v>
      </c>
      <c r="K31" s="88">
        <f t="shared" si="7"/>
        <v>0</v>
      </c>
      <c r="L31" s="88">
        <f t="shared" si="7"/>
        <v>0</v>
      </c>
      <c r="M31" s="88">
        <f t="shared" si="7"/>
        <v>0</v>
      </c>
      <c r="N31" s="88">
        <f t="shared" si="7"/>
        <v>0</v>
      </c>
      <c r="O31" s="88">
        <f t="shared" si="7"/>
        <v>0</v>
      </c>
      <c r="P31" s="89">
        <f t="shared" si="7"/>
        <v>0</v>
      </c>
      <c r="Q31" s="90">
        <f>SUM(F31:P31)</f>
        <v>0</v>
      </c>
    </row>
    <row r="32" spans="1:17" ht="18" customHeight="1" thickTop="1" x14ac:dyDescent="0.25">
      <c r="A32" s="13"/>
      <c r="B32" s="150"/>
      <c r="C32" s="42"/>
      <c r="D32" s="42"/>
      <c r="F32" s="46"/>
      <c r="G32" s="46"/>
      <c r="H32" s="46"/>
      <c r="I32" s="46"/>
      <c r="J32" s="46"/>
      <c r="K32" s="46"/>
      <c r="L32" s="46"/>
      <c r="M32" s="46"/>
      <c r="N32" s="46"/>
      <c r="O32" s="46"/>
      <c r="P32" s="46"/>
      <c r="Q32" s="83"/>
    </row>
    <row r="33" spans="1:17" ht="30.75" customHeight="1" x14ac:dyDescent="0.25">
      <c r="A33" s="213" t="s">
        <v>54</v>
      </c>
      <c r="B33" s="213"/>
      <c r="C33" s="213"/>
      <c r="D33" s="213"/>
      <c r="E33" s="214"/>
      <c r="F33" s="51">
        <f>F11+F30</f>
        <v>20</v>
      </c>
      <c r="G33" s="51">
        <f t="shared" ref="F33:P34" si="8">F33+G30</f>
        <v>0</v>
      </c>
      <c r="H33" s="51">
        <f t="shared" si="8"/>
        <v>0</v>
      </c>
      <c r="I33" s="51">
        <f t="shared" si="8"/>
        <v>0</v>
      </c>
      <c r="J33" s="51">
        <f t="shared" si="8"/>
        <v>63.333333333333371</v>
      </c>
      <c r="K33" s="51">
        <f t="shared" si="8"/>
        <v>116.66666666666671</v>
      </c>
      <c r="L33" s="51">
        <f t="shared" si="8"/>
        <v>186.66666666666671</v>
      </c>
      <c r="M33" s="51">
        <f t="shared" si="8"/>
        <v>233.33333333333337</v>
      </c>
      <c r="N33" s="51">
        <f t="shared" si="8"/>
        <v>323.33333333333337</v>
      </c>
      <c r="O33" s="51">
        <f t="shared" si="8"/>
        <v>396.66666666666674</v>
      </c>
      <c r="P33" s="52">
        <f t="shared" si="8"/>
        <v>420.00000000000006</v>
      </c>
      <c r="Q33" s="225" t="s">
        <v>32</v>
      </c>
    </row>
    <row r="34" spans="1:17" ht="30.75" customHeight="1" x14ac:dyDescent="0.2">
      <c r="A34" s="213" t="s">
        <v>52</v>
      </c>
      <c r="B34" s="213"/>
      <c r="C34" s="213"/>
      <c r="D34" s="213"/>
      <c r="E34" s="214"/>
      <c r="F34" s="53">
        <f t="shared" si="8"/>
        <v>0</v>
      </c>
      <c r="G34" s="53">
        <f t="shared" si="8"/>
        <v>-46.666666666666657</v>
      </c>
      <c r="H34" s="53">
        <f t="shared" si="8"/>
        <v>-79.999999999999972</v>
      </c>
      <c r="I34" s="53">
        <f t="shared" si="8"/>
        <v>-33.3333333333333</v>
      </c>
      <c r="J34" s="53">
        <f t="shared" si="8"/>
        <v>0</v>
      </c>
      <c r="K34" s="53">
        <f t="shared" si="8"/>
        <v>0</v>
      </c>
      <c r="L34" s="53">
        <f t="shared" si="8"/>
        <v>0</v>
      </c>
      <c r="M34" s="53">
        <f t="shared" si="8"/>
        <v>0</v>
      </c>
      <c r="N34" s="53">
        <f t="shared" si="8"/>
        <v>0</v>
      </c>
      <c r="O34" s="53">
        <f t="shared" si="8"/>
        <v>0</v>
      </c>
      <c r="P34" s="54">
        <f t="shared" si="8"/>
        <v>0</v>
      </c>
      <c r="Q34" s="226"/>
    </row>
    <row r="35" spans="1:17" ht="12" customHeight="1" x14ac:dyDescent="0.25">
      <c r="A35" s="13"/>
      <c r="B35" s="150"/>
      <c r="C35" s="42"/>
      <c r="D35" s="42"/>
      <c r="E35" s="42"/>
      <c r="F35" s="42"/>
      <c r="G35" s="22"/>
      <c r="H35" s="22"/>
      <c r="I35" s="22"/>
      <c r="J35" s="22"/>
      <c r="K35" s="22"/>
      <c r="L35" s="22"/>
      <c r="M35" s="22"/>
      <c r="N35" s="22"/>
      <c r="O35" s="22"/>
      <c r="P35" s="22"/>
      <c r="Q35" s="22"/>
    </row>
    <row r="36" spans="1:17" ht="15.95" customHeight="1" x14ac:dyDescent="0.25">
      <c r="A36" s="13"/>
      <c r="B36" s="150"/>
      <c r="C36" s="42"/>
      <c r="D36" s="42"/>
      <c r="E36" s="42"/>
      <c r="F36" s="42"/>
      <c r="G36" s="56">
        <v>1</v>
      </c>
      <c r="H36" s="56">
        <f>G36+1</f>
        <v>2</v>
      </c>
      <c r="I36" s="56">
        <f t="shared" ref="I36:P37" si="9">H36+1</f>
        <v>3</v>
      </c>
      <c r="J36" s="56">
        <f t="shared" si="9"/>
        <v>4</v>
      </c>
      <c r="K36" s="56">
        <f t="shared" si="9"/>
        <v>5</v>
      </c>
      <c r="L36" s="56">
        <f t="shared" si="9"/>
        <v>6</v>
      </c>
      <c r="M36" s="56">
        <f t="shared" si="9"/>
        <v>7</v>
      </c>
      <c r="N36" s="56">
        <f t="shared" si="9"/>
        <v>8</v>
      </c>
      <c r="O36" s="56">
        <f t="shared" si="9"/>
        <v>9</v>
      </c>
      <c r="P36" s="56">
        <f t="shared" si="9"/>
        <v>10</v>
      </c>
      <c r="Q36" s="56" t="s">
        <v>1</v>
      </c>
    </row>
    <row r="37" spans="1:17" ht="15.95" customHeight="1" x14ac:dyDescent="0.25">
      <c r="A37" s="13"/>
      <c r="B37" s="150"/>
      <c r="C37" s="42"/>
      <c r="D37" s="42"/>
      <c r="E37" s="42"/>
      <c r="F37" s="42"/>
      <c r="G37" s="58">
        <v>2021</v>
      </c>
      <c r="H37" s="58">
        <f>G37+1</f>
        <v>2022</v>
      </c>
      <c r="I37" s="58">
        <f t="shared" si="9"/>
        <v>2023</v>
      </c>
      <c r="J37" s="58">
        <f t="shared" si="9"/>
        <v>2024</v>
      </c>
      <c r="K37" s="58">
        <f t="shared" si="9"/>
        <v>2025</v>
      </c>
      <c r="L37" s="58">
        <f t="shared" si="9"/>
        <v>2026</v>
      </c>
      <c r="M37" s="58">
        <f t="shared" si="9"/>
        <v>2027</v>
      </c>
      <c r="N37" s="58">
        <f t="shared" si="9"/>
        <v>2028</v>
      </c>
      <c r="O37" s="58">
        <f t="shared" si="9"/>
        <v>2029</v>
      </c>
      <c r="P37" s="58">
        <f t="shared" si="9"/>
        <v>2030</v>
      </c>
      <c r="Q37" s="59" t="s">
        <v>2</v>
      </c>
    </row>
    <row r="38" spans="1:17" ht="18" customHeight="1" x14ac:dyDescent="0.25">
      <c r="A38" s="197" t="s">
        <v>51</v>
      </c>
      <c r="B38" s="198"/>
      <c r="C38" s="42"/>
      <c r="D38" s="42"/>
      <c r="E38" s="42"/>
      <c r="F38" s="91"/>
      <c r="G38" s="27"/>
      <c r="H38" s="27"/>
      <c r="I38" s="27"/>
      <c r="J38" s="27"/>
      <c r="K38" s="27"/>
      <c r="L38" s="27"/>
      <c r="M38" s="27"/>
      <c r="N38" s="27"/>
      <c r="O38" s="27"/>
      <c r="P38" s="27"/>
      <c r="Q38" s="27"/>
    </row>
    <row r="39" spans="1:17" ht="18" customHeight="1" x14ac:dyDescent="0.25">
      <c r="A39" s="200" t="s">
        <v>18</v>
      </c>
      <c r="B39" s="199"/>
      <c r="C39" s="15"/>
      <c r="D39" s="15"/>
      <c r="E39" s="15"/>
      <c r="F39" s="15"/>
      <c r="G39" s="75">
        <f t="shared" ref="G39:P39" si="10">F34/$F$7</f>
        <v>0</v>
      </c>
      <c r="H39" s="63">
        <f t="shared" si="10"/>
        <v>-3.1111111111111103</v>
      </c>
      <c r="I39" s="63">
        <f t="shared" si="10"/>
        <v>-5.3333333333333313</v>
      </c>
      <c r="J39" s="63">
        <f t="shared" si="10"/>
        <v>-2.2222222222222201</v>
      </c>
      <c r="K39" s="63">
        <f t="shared" si="10"/>
        <v>0</v>
      </c>
      <c r="L39" s="63">
        <f t="shared" si="10"/>
        <v>0</v>
      </c>
      <c r="M39" s="63">
        <f t="shared" si="10"/>
        <v>0</v>
      </c>
      <c r="N39" s="63">
        <f t="shared" si="10"/>
        <v>0</v>
      </c>
      <c r="O39" s="63">
        <f t="shared" si="10"/>
        <v>0</v>
      </c>
      <c r="P39" s="128">
        <f t="shared" si="10"/>
        <v>0</v>
      </c>
      <c r="Q39" s="64">
        <f>SUM(G39:P39)</f>
        <v>-10.666666666666661</v>
      </c>
    </row>
    <row r="40" spans="1:17" ht="18" customHeight="1" x14ac:dyDescent="0.2">
      <c r="A40" s="215" t="s">
        <v>53</v>
      </c>
      <c r="B40" s="215"/>
      <c r="C40" s="215"/>
      <c r="D40" s="215"/>
      <c r="E40" s="215"/>
      <c r="F40" s="215"/>
      <c r="G40" s="76">
        <f t="shared" ref="G40:P40" si="11">F34*$P$7</f>
        <v>0</v>
      </c>
      <c r="H40" s="65">
        <f t="shared" si="11"/>
        <v>-2.333333333333333</v>
      </c>
      <c r="I40" s="65">
        <f t="shared" si="11"/>
        <v>-3.9999999999999987</v>
      </c>
      <c r="J40" s="65">
        <f t="shared" si="11"/>
        <v>-1.6666666666666652</v>
      </c>
      <c r="K40" s="65">
        <f t="shared" si="11"/>
        <v>0</v>
      </c>
      <c r="L40" s="65">
        <f t="shared" si="11"/>
        <v>0</v>
      </c>
      <c r="M40" s="65">
        <f t="shared" si="11"/>
        <v>0</v>
      </c>
      <c r="N40" s="65">
        <f t="shared" si="11"/>
        <v>0</v>
      </c>
      <c r="O40" s="65">
        <f t="shared" si="11"/>
        <v>0</v>
      </c>
      <c r="P40" s="106">
        <f t="shared" si="11"/>
        <v>0</v>
      </c>
      <c r="Q40" s="66">
        <f>SUM(G40:P40)</f>
        <v>-7.9999999999999973</v>
      </c>
    </row>
    <row r="41" spans="1:17" ht="18" customHeight="1" thickBot="1" x14ac:dyDescent="0.3">
      <c r="A41" s="216" t="s">
        <v>19</v>
      </c>
      <c r="B41" s="216"/>
      <c r="C41" s="216"/>
      <c r="D41" s="216"/>
      <c r="E41" s="216"/>
      <c r="F41" s="217"/>
      <c r="G41" s="120">
        <f t="shared" ref="G41:P41" si="12">SUM(G39:G40)</f>
        <v>0</v>
      </c>
      <c r="H41" s="121">
        <f t="shared" si="12"/>
        <v>-5.4444444444444429</v>
      </c>
      <c r="I41" s="121">
        <f t="shared" si="12"/>
        <v>-9.3333333333333304</v>
      </c>
      <c r="J41" s="121">
        <f t="shared" si="12"/>
        <v>-3.8888888888888853</v>
      </c>
      <c r="K41" s="121">
        <f t="shared" si="12"/>
        <v>0</v>
      </c>
      <c r="L41" s="121">
        <f t="shared" si="12"/>
        <v>0</v>
      </c>
      <c r="M41" s="121">
        <f t="shared" si="12"/>
        <v>0</v>
      </c>
      <c r="N41" s="121">
        <f t="shared" si="12"/>
        <v>0</v>
      </c>
      <c r="O41" s="121">
        <f t="shared" si="12"/>
        <v>0</v>
      </c>
      <c r="P41" s="121">
        <f t="shared" si="12"/>
        <v>0</v>
      </c>
      <c r="Q41" s="122">
        <f>SUM(G41:P41)</f>
        <v>-18.666666666666657</v>
      </c>
    </row>
    <row r="42" spans="1:17" s="8" customFormat="1" ht="21" customHeight="1" thickTop="1" x14ac:dyDescent="0.2">
      <c r="A42" s="210" t="s">
        <v>60</v>
      </c>
      <c r="B42" s="210"/>
      <c r="C42" s="210"/>
      <c r="D42" s="210"/>
      <c r="E42" s="210"/>
      <c r="F42" s="210"/>
      <c r="G42" s="77">
        <f>0</f>
        <v>0</v>
      </c>
      <c r="H42" s="32">
        <f>(P13*(1+$P$8))/2</f>
        <v>2.0499999999999998</v>
      </c>
      <c r="I42" s="32">
        <f>(H42*(1+$P$8))*2</f>
        <v>4.2024999999999997</v>
      </c>
      <c r="J42" s="32">
        <f>I42*(1+$P$8)</f>
        <v>4.3075624999999995</v>
      </c>
      <c r="K42" s="32">
        <f>J42*(1+$P$8)</f>
        <v>4.4152515624999991</v>
      </c>
      <c r="L42" s="31"/>
      <c r="M42" s="31"/>
      <c r="N42" s="31"/>
      <c r="O42" s="31"/>
      <c r="P42" s="31"/>
      <c r="Q42" s="207"/>
    </row>
    <row r="43" spans="1:17" s="8" customFormat="1" ht="45.75" customHeight="1" x14ac:dyDescent="0.2">
      <c r="A43" s="218" t="s">
        <v>61</v>
      </c>
      <c r="B43" s="218"/>
      <c r="C43" s="218"/>
      <c r="D43" s="218"/>
      <c r="E43" s="218"/>
      <c r="F43" s="219"/>
      <c r="G43" s="208"/>
      <c r="H43" s="32"/>
      <c r="I43" s="32"/>
      <c r="J43" s="32"/>
      <c r="K43" s="32"/>
      <c r="L43" s="31"/>
      <c r="M43" s="31"/>
      <c r="N43" s="31"/>
      <c r="O43" s="31"/>
      <c r="P43" s="31"/>
      <c r="Q43" s="209"/>
    </row>
    <row r="44" spans="1:17" s="8" customFormat="1" ht="18.75" customHeight="1" x14ac:dyDescent="0.25">
      <c r="A44" s="220" t="s">
        <v>16</v>
      </c>
      <c r="B44" s="220"/>
      <c r="C44" s="220"/>
      <c r="D44" s="220"/>
      <c r="E44" s="220"/>
      <c r="F44" s="221"/>
      <c r="G44" s="78">
        <f t="shared" ref="G44:I44" si="13">-IF(SUM(G41:G43)&lt;0,SUM(G41:G43),0)</f>
        <v>0</v>
      </c>
      <c r="H44" s="67">
        <f t="shared" si="13"/>
        <v>3.394444444444443</v>
      </c>
      <c r="I44" s="67">
        <f t="shared" si="13"/>
        <v>5.1308333333333307</v>
      </c>
      <c r="J44" s="67">
        <f t="shared" ref="J44:K44" si="14">-IF(SUM(J41:J43)&lt;0,SUM(J41:J43),0)</f>
        <v>0</v>
      </c>
      <c r="K44" s="67">
        <f t="shared" si="14"/>
        <v>0</v>
      </c>
      <c r="L44" s="68"/>
      <c r="M44" s="68"/>
      <c r="N44" s="68"/>
      <c r="O44" s="68"/>
      <c r="P44" s="68"/>
      <c r="Q44" s="69">
        <f t="shared" ref="Q44:Q52" si="15">SUM(G44:P44)</f>
        <v>8.5252777777777737</v>
      </c>
    </row>
    <row r="45" spans="1:17" ht="17.25" customHeight="1" x14ac:dyDescent="0.25">
      <c r="A45" s="98" t="s">
        <v>21</v>
      </c>
      <c r="B45" s="92"/>
      <c r="C45" s="92"/>
      <c r="D45" s="92"/>
      <c r="E45" s="93"/>
      <c r="F45" s="141">
        <f>G44</f>
        <v>0</v>
      </c>
      <c r="G45" s="70"/>
      <c r="H45" s="71">
        <f>-$F45/(10-$G$36)</f>
        <v>0</v>
      </c>
      <c r="I45" s="71">
        <f t="shared" ref="I45:P45" si="16">-$F45/(10-$G$36)</f>
        <v>0</v>
      </c>
      <c r="J45" s="71">
        <f t="shared" si="16"/>
        <v>0</v>
      </c>
      <c r="K45" s="71">
        <f t="shared" si="16"/>
        <v>0</v>
      </c>
      <c r="L45" s="71">
        <f t="shared" si="16"/>
        <v>0</v>
      </c>
      <c r="M45" s="71">
        <f t="shared" si="16"/>
        <v>0</v>
      </c>
      <c r="N45" s="71">
        <f t="shared" si="16"/>
        <v>0</v>
      </c>
      <c r="O45" s="71">
        <f t="shared" si="16"/>
        <v>0</v>
      </c>
      <c r="P45" s="71">
        <f t="shared" si="16"/>
        <v>0</v>
      </c>
      <c r="Q45" s="72">
        <f t="shared" si="15"/>
        <v>0</v>
      </c>
    </row>
    <row r="46" spans="1:17" ht="18" customHeight="1" x14ac:dyDescent="0.2">
      <c r="A46" s="211" t="s">
        <v>62</v>
      </c>
      <c r="B46" s="211"/>
      <c r="C46" s="211"/>
      <c r="D46" s="211"/>
      <c r="E46" s="212"/>
      <c r="F46" s="142">
        <f>H44</f>
        <v>3.394444444444443</v>
      </c>
      <c r="G46" s="70"/>
      <c r="H46" s="70"/>
      <c r="I46" s="71">
        <f>-$F46/(10-$H$36)</f>
        <v>-0.42430555555555538</v>
      </c>
      <c r="J46" s="71">
        <f t="shared" ref="J46:P46" si="17">-$F46/(10-$H$36)</f>
        <v>-0.42430555555555538</v>
      </c>
      <c r="K46" s="71">
        <f t="shared" si="17"/>
        <v>-0.42430555555555538</v>
      </c>
      <c r="L46" s="71">
        <f t="shared" si="17"/>
        <v>-0.42430555555555538</v>
      </c>
      <c r="M46" s="71">
        <f t="shared" si="17"/>
        <v>-0.42430555555555538</v>
      </c>
      <c r="N46" s="71">
        <f t="shared" si="17"/>
        <v>-0.42430555555555538</v>
      </c>
      <c r="O46" s="71">
        <f t="shared" si="17"/>
        <v>-0.42430555555555538</v>
      </c>
      <c r="P46" s="71">
        <f t="shared" si="17"/>
        <v>-0.42430555555555538</v>
      </c>
      <c r="Q46" s="72">
        <f t="shared" si="15"/>
        <v>-3.3944444444444426</v>
      </c>
    </row>
    <row r="47" spans="1:17" s="50" customFormat="1" ht="18" customHeight="1" x14ac:dyDescent="0.2">
      <c r="A47" s="211"/>
      <c r="B47" s="211"/>
      <c r="C47" s="211"/>
      <c r="D47" s="211"/>
      <c r="E47" s="212"/>
      <c r="F47" s="142">
        <f>I44</f>
        <v>5.1308333333333307</v>
      </c>
      <c r="G47" s="70"/>
      <c r="H47" s="73"/>
      <c r="I47" s="70"/>
      <c r="J47" s="71">
        <f>-$F47/(10-$I$36)</f>
        <v>-0.73297619047619011</v>
      </c>
      <c r="K47" s="71">
        <f t="shared" ref="K47:P47" si="18">-$F47/(10-$I$36)</f>
        <v>-0.73297619047619011</v>
      </c>
      <c r="L47" s="71">
        <f t="shared" si="18"/>
        <v>-0.73297619047619011</v>
      </c>
      <c r="M47" s="71">
        <f t="shared" si="18"/>
        <v>-0.73297619047619011</v>
      </c>
      <c r="N47" s="71">
        <f t="shared" si="18"/>
        <v>-0.73297619047619011</v>
      </c>
      <c r="O47" s="71">
        <f t="shared" si="18"/>
        <v>-0.73297619047619011</v>
      </c>
      <c r="P47" s="71">
        <f t="shared" si="18"/>
        <v>-0.73297619047619011</v>
      </c>
      <c r="Q47" s="72">
        <f t="shared" si="15"/>
        <v>-5.1308333333333307</v>
      </c>
    </row>
    <row r="48" spans="1:17" s="50" customFormat="1" ht="18" customHeight="1" x14ac:dyDescent="0.2">
      <c r="A48" s="211"/>
      <c r="B48" s="211"/>
      <c r="C48" s="211"/>
      <c r="D48" s="211"/>
      <c r="E48" s="212"/>
      <c r="F48" s="142">
        <f>J44</f>
        <v>0</v>
      </c>
      <c r="G48" s="70"/>
      <c r="H48" s="73"/>
      <c r="I48" s="70"/>
      <c r="J48" s="73"/>
      <c r="K48" s="71">
        <f>-$F48/(10-$J$36)</f>
        <v>0</v>
      </c>
      <c r="L48" s="71">
        <f t="shared" ref="L48:P48" si="19">-$F48/(10-$J$36)</f>
        <v>0</v>
      </c>
      <c r="M48" s="71">
        <f t="shared" si="19"/>
        <v>0</v>
      </c>
      <c r="N48" s="71">
        <f t="shared" si="19"/>
        <v>0</v>
      </c>
      <c r="O48" s="71">
        <f t="shared" si="19"/>
        <v>0</v>
      </c>
      <c r="P48" s="71">
        <f t="shared" si="19"/>
        <v>0</v>
      </c>
      <c r="Q48" s="72">
        <f t="shared" si="15"/>
        <v>0</v>
      </c>
    </row>
    <row r="49" spans="1:17" s="50" customFormat="1" ht="18" customHeight="1" x14ac:dyDescent="0.2">
      <c r="A49" s="211"/>
      <c r="B49" s="211"/>
      <c r="C49" s="211"/>
      <c r="D49" s="211"/>
      <c r="E49" s="212"/>
      <c r="F49" s="142">
        <f>K44</f>
        <v>0</v>
      </c>
      <c r="G49" s="70"/>
      <c r="H49" s="73"/>
      <c r="I49" s="70"/>
      <c r="J49" s="73"/>
      <c r="K49" s="73"/>
      <c r="L49" s="71">
        <f>-$F49/(10-$K$36)</f>
        <v>0</v>
      </c>
      <c r="M49" s="71">
        <f t="shared" ref="M49:P49" si="20">-$F49/(10-$K$36)</f>
        <v>0</v>
      </c>
      <c r="N49" s="71">
        <f t="shared" si="20"/>
        <v>0</v>
      </c>
      <c r="O49" s="71">
        <f t="shared" si="20"/>
        <v>0</v>
      </c>
      <c r="P49" s="71">
        <f t="shared" si="20"/>
        <v>0</v>
      </c>
      <c r="Q49" s="80">
        <f t="shared" si="15"/>
        <v>0</v>
      </c>
    </row>
    <row r="50" spans="1:17" s="50" customFormat="1" ht="18" customHeight="1" x14ac:dyDescent="0.2">
      <c r="A50" s="160"/>
      <c r="B50" s="160"/>
      <c r="C50" s="160"/>
      <c r="D50" s="160"/>
      <c r="E50" s="161"/>
      <c r="F50" s="143">
        <f>SUM(F45:F47)</f>
        <v>8.5252777777777737</v>
      </c>
      <c r="G50" s="82"/>
      <c r="H50" s="81">
        <f t="shared" ref="H50:Q50" si="21">SUM(H45:H49)</f>
        <v>0</v>
      </c>
      <c r="I50" s="81">
        <f t="shared" si="21"/>
        <v>-0.42430555555555538</v>
      </c>
      <c r="J50" s="81">
        <f t="shared" si="21"/>
        <v>-1.1572817460317455</v>
      </c>
      <c r="K50" s="81">
        <f t="shared" si="21"/>
        <v>-1.1572817460317455</v>
      </c>
      <c r="L50" s="81">
        <f t="shared" si="21"/>
        <v>-1.1572817460317455</v>
      </c>
      <c r="M50" s="81">
        <f t="shared" si="21"/>
        <v>-1.1572817460317455</v>
      </c>
      <c r="N50" s="81">
        <f t="shared" si="21"/>
        <v>-1.1572817460317455</v>
      </c>
      <c r="O50" s="81">
        <f t="shared" si="21"/>
        <v>-1.1572817460317455</v>
      </c>
      <c r="P50" s="81">
        <f t="shared" si="21"/>
        <v>-1.1572817460317455</v>
      </c>
      <c r="Q50" s="79">
        <f t="shared" si="21"/>
        <v>-8.5252777777777737</v>
      </c>
    </row>
    <row r="51" spans="1:17" s="50" customFormat="1" ht="18" customHeight="1" x14ac:dyDescent="0.25">
      <c r="A51" s="117" t="s">
        <v>17</v>
      </c>
      <c r="B51" s="118"/>
      <c r="C51" s="118"/>
      <c r="D51" s="118"/>
      <c r="E51" s="118"/>
      <c r="F51" s="119"/>
      <c r="G51" s="113">
        <f t="shared" ref="G51:P51" si="22">G44+G50</f>
        <v>0</v>
      </c>
      <c r="H51" s="114">
        <f t="shared" si="22"/>
        <v>3.394444444444443</v>
      </c>
      <c r="I51" s="114">
        <f t="shared" si="22"/>
        <v>4.706527777777775</v>
      </c>
      <c r="J51" s="114">
        <f t="shared" si="22"/>
        <v>-1.1572817460317455</v>
      </c>
      <c r="K51" s="114">
        <f t="shared" si="22"/>
        <v>-1.1572817460317455</v>
      </c>
      <c r="L51" s="114">
        <f t="shared" si="22"/>
        <v>-1.1572817460317455</v>
      </c>
      <c r="M51" s="114">
        <f t="shared" si="22"/>
        <v>-1.1572817460317455</v>
      </c>
      <c r="N51" s="114">
        <f t="shared" si="22"/>
        <v>-1.1572817460317455</v>
      </c>
      <c r="O51" s="114">
        <f t="shared" si="22"/>
        <v>-1.1572817460317455</v>
      </c>
      <c r="P51" s="115">
        <f t="shared" si="22"/>
        <v>-1.1572817460317455</v>
      </c>
      <c r="Q51" s="116">
        <f t="shared" si="15"/>
        <v>-1.7763568394002505E-15</v>
      </c>
    </row>
    <row r="52" spans="1:17" s="50" customFormat="1" ht="18" customHeight="1" thickBot="1" x14ac:dyDescent="0.3">
      <c r="A52" s="222" t="s">
        <v>10</v>
      </c>
      <c r="B52" s="222"/>
      <c r="C52" s="222"/>
      <c r="D52" s="222"/>
      <c r="E52" s="222"/>
      <c r="F52" s="223"/>
      <c r="G52" s="120">
        <f t="shared" ref="G52:P52" si="23">G41+G51</f>
        <v>0</v>
      </c>
      <c r="H52" s="121">
        <f t="shared" si="23"/>
        <v>-2.0499999999999998</v>
      </c>
      <c r="I52" s="121">
        <f t="shared" si="23"/>
        <v>-4.6268055555555554</v>
      </c>
      <c r="J52" s="121">
        <f t="shared" si="23"/>
        <v>-5.0461706349206308</v>
      </c>
      <c r="K52" s="121">
        <f t="shared" si="23"/>
        <v>-1.1572817460317455</v>
      </c>
      <c r="L52" s="121">
        <f t="shared" si="23"/>
        <v>-1.1572817460317455</v>
      </c>
      <c r="M52" s="121">
        <f t="shared" si="23"/>
        <v>-1.1572817460317455</v>
      </c>
      <c r="N52" s="121">
        <f t="shared" si="23"/>
        <v>-1.1572817460317455</v>
      </c>
      <c r="O52" s="121">
        <f t="shared" si="23"/>
        <v>-1.1572817460317455</v>
      </c>
      <c r="P52" s="123">
        <f t="shared" si="23"/>
        <v>-1.1572817460317455</v>
      </c>
      <c r="Q52" s="122">
        <f t="shared" si="15"/>
        <v>-18.666666666666661</v>
      </c>
    </row>
    <row r="53" spans="1:17" s="50" customFormat="1" ht="18" customHeight="1" thickTop="1" x14ac:dyDescent="0.2">
      <c r="A53" s="2"/>
      <c r="B53" s="149" t="s">
        <v>11</v>
      </c>
      <c r="C53" s="2"/>
      <c r="D53" s="2"/>
      <c r="E53" s="2"/>
      <c r="F53" s="2"/>
      <c r="G53" s="21">
        <f t="shared" ref="G53:P53" si="24">IF(G52&lt;0,-G52/$P$11,G52/$P$11)</f>
        <v>0</v>
      </c>
      <c r="H53" s="21">
        <f t="shared" si="24"/>
        <v>3.7272727272727271E-3</v>
      </c>
      <c r="I53" s="21">
        <f t="shared" si="24"/>
        <v>8.4123737373737375E-3</v>
      </c>
      <c r="J53" s="21">
        <f t="shared" si="24"/>
        <v>9.1748556998556916E-3</v>
      </c>
      <c r="K53" s="21">
        <f t="shared" si="24"/>
        <v>2.1041486291486283E-3</v>
      </c>
      <c r="L53" s="21">
        <f t="shared" si="24"/>
        <v>2.1041486291486283E-3</v>
      </c>
      <c r="M53" s="21">
        <f t="shared" si="24"/>
        <v>2.1041486291486283E-3</v>
      </c>
      <c r="N53" s="21">
        <f t="shared" si="24"/>
        <v>2.1041486291486283E-3</v>
      </c>
      <c r="O53" s="21">
        <f t="shared" si="24"/>
        <v>2.1041486291486283E-3</v>
      </c>
      <c r="P53" s="21">
        <f t="shared" si="24"/>
        <v>2.1041486291486283E-3</v>
      </c>
      <c r="Q53" s="2"/>
    </row>
    <row r="54" spans="1:17" s="50" customFormat="1" ht="18" customHeight="1" x14ac:dyDescent="0.2">
      <c r="A54" s="2"/>
      <c r="B54" s="149" t="s">
        <v>12</v>
      </c>
      <c r="C54" s="2"/>
      <c r="D54" s="2"/>
      <c r="E54" s="2"/>
      <c r="F54" s="2"/>
      <c r="G54" s="21">
        <f t="shared" ref="G54:P54" si="25">IF(G52&lt;0,-G52/$P$9,G52/$P$9)</f>
        <v>0</v>
      </c>
      <c r="H54" s="21">
        <f t="shared" si="25"/>
        <v>1.8636363636363635E-3</v>
      </c>
      <c r="I54" s="21">
        <f t="shared" si="25"/>
        <v>4.2061868686868687E-3</v>
      </c>
      <c r="J54" s="21">
        <f t="shared" si="25"/>
        <v>4.5874278499278458E-3</v>
      </c>
      <c r="K54" s="21">
        <f t="shared" si="25"/>
        <v>1.0520743145743141E-3</v>
      </c>
      <c r="L54" s="21">
        <f t="shared" si="25"/>
        <v>1.0520743145743141E-3</v>
      </c>
      <c r="M54" s="21">
        <f t="shared" si="25"/>
        <v>1.0520743145743141E-3</v>
      </c>
      <c r="N54" s="21">
        <f t="shared" si="25"/>
        <v>1.0520743145743141E-3</v>
      </c>
      <c r="O54" s="21">
        <f t="shared" si="25"/>
        <v>1.0520743145743141E-3</v>
      </c>
      <c r="P54" s="21">
        <f t="shared" si="25"/>
        <v>1.0520743145743141E-3</v>
      </c>
      <c r="Q54" s="2"/>
    </row>
    <row r="55" spans="1:17" s="50" customFormat="1" ht="9.9499999999999993" customHeight="1" x14ac:dyDescent="0.2">
      <c r="A55" s="149"/>
      <c r="B55" s="2"/>
      <c r="C55" s="2"/>
      <c r="D55" s="2"/>
      <c r="E55" s="2"/>
      <c r="F55" s="2"/>
      <c r="G55" s="2"/>
      <c r="H55" s="2"/>
      <c r="I55" s="2"/>
      <c r="J55" s="2"/>
      <c r="K55" s="2"/>
      <c r="L55" s="2"/>
      <c r="M55" s="2"/>
      <c r="N55" s="2"/>
      <c r="O55" s="2"/>
      <c r="P55" s="2"/>
      <c r="Q55" s="2"/>
    </row>
    <row r="56" spans="1:17" s="50" customFormat="1" ht="17.25" customHeight="1" thickBot="1" x14ac:dyDescent="0.3">
      <c r="A56" s="224" t="s">
        <v>0</v>
      </c>
      <c r="B56" s="224"/>
      <c r="C56" s="224"/>
      <c r="D56" s="224"/>
      <c r="E56" s="224"/>
      <c r="F56" s="224"/>
      <c r="G56" s="84">
        <f>G51</f>
        <v>0</v>
      </c>
      <c r="H56" s="85">
        <f>G56+H51</f>
        <v>3.394444444444443</v>
      </c>
      <c r="I56" s="85">
        <f t="shared" ref="I56:P56" si="26">H56+I51</f>
        <v>8.100972222222218</v>
      </c>
      <c r="J56" s="85">
        <f t="shared" si="26"/>
        <v>6.9436904761904721</v>
      </c>
      <c r="K56" s="85">
        <f t="shared" si="26"/>
        <v>5.7864087301587261</v>
      </c>
      <c r="L56" s="85">
        <f t="shared" si="26"/>
        <v>4.6291269841269802</v>
      </c>
      <c r="M56" s="85">
        <f t="shared" si="26"/>
        <v>3.4718452380952347</v>
      </c>
      <c r="N56" s="85">
        <f t="shared" si="26"/>
        <v>2.3145634920634892</v>
      </c>
      <c r="O56" s="85">
        <f t="shared" si="26"/>
        <v>1.1572817460317437</v>
      </c>
      <c r="P56" s="86">
        <f t="shared" si="26"/>
        <v>-1.7763568394002505E-15</v>
      </c>
      <c r="Q56" s="23"/>
    </row>
    <row r="57" spans="1:17" s="50" customFormat="1" ht="18" customHeight="1" thickTop="1" x14ac:dyDescent="0.2">
      <c r="A57" s="2"/>
      <c r="B57" s="200" t="s">
        <v>55</v>
      </c>
      <c r="C57" s="2"/>
      <c r="D57" s="2"/>
      <c r="E57" s="2"/>
      <c r="F57" s="2"/>
      <c r="G57" s="21">
        <f t="shared" ref="G57:P57" si="27">G56/G58</f>
        <v>0</v>
      </c>
      <c r="H57" s="21">
        <f t="shared" si="27"/>
        <v>1.266583747927031E-3</v>
      </c>
      <c r="I57" s="21">
        <f t="shared" si="27"/>
        <v>3.0227508291873948E-3</v>
      </c>
      <c r="J57" s="21">
        <f t="shared" si="27"/>
        <v>2.6401864928480884E-3</v>
      </c>
      <c r="K57" s="21">
        <f t="shared" si="27"/>
        <v>2.20015541070674E-3</v>
      </c>
      <c r="L57" s="21">
        <f t="shared" si="27"/>
        <v>1.740273302303376E-3</v>
      </c>
      <c r="M57" s="21">
        <f t="shared" si="27"/>
        <v>1.3052049767275319E-3</v>
      </c>
      <c r="N57" s="21">
        <f t="shared" si="27"/>
        <v>8.8680593565650925E-4</v>
      </c>
      <c r="O57" s="21">
        <f t="shared" si="27"/>
        <v>4.5030418133530886E-4</v>
      </c>
      <c r="P57" s="21">
        <f t="shared" si="27"/>
        <v>-6.9118943167324926E-19</v>
      </c>
      <c r="Q57" s="2"/>
    </row>
    <row r="58" spans="1:17" ht="16.5" customHeight="1" x14ac:dyDescent="0.2">
      <c r="A58" s="200"/>
      <c r="B58" s="2" t="s">
        <v>56</v>
      </c>
      <c r="G58" s="148">
        <f>F8-C19</f>
        <v>2700</v>
      </c>
      <c r="H58" s="148">
        <f>G58-C20</f>
        <v>2680</v>
      </c>
      <c r="I58" s="148">
        <f>H58-C21</f>
        <v>2680</v>
      </c>
      <c r="J58" s="148">
        <f>I58-C22</f>
        <v>2630</v>
      </c>
      <c r="K58" s="148">
        <f>J58-C23</f>
        <v>2630</v>
      </c>
      <c r="L58" s="148">
        <f>K58-C24</f>
        <v>2660</v>
      </c>
      <c r="M58" s="148">
        <f>L58-C25</f>
        <v>2660</v>
      </c>
      <c r="N58" s="148">
        <f>M58-C26</f>
        <v>2610</v>
      </c>
      <c r="O58" s="148">
        <f>N58-C27</f>
        <v>2570</v>
      </c>
      <c r="P58" s="148">
        <f>O58-C28</f>
        <v>2570</v>
      </c>
    </row>
    <row r="59" spans="1:17" s="50" customFormat="1" ht="30" customHeight="1" x14ac:dyDescent="0.2">
      <c r="A59" s="227" t="s">
        <v>57</v>
      </c>
      <c r="B59" s="227"/>
      <c r="C59" s="227"/>
      <c r="D59" s="227"/>
      <c r="E59" s="227"/>
      <c r="F59" s="227"/>
      <c r="G59" s="227"/>
      <c r="H59" s="227"/>
      <c r="I59" s="227"/>
      <c r="J59" s="227"/>
      <c r="K59" s="227"/>
      <c r="L59" s="227"/>
      <c r="M59" s="227"/>
      <c r="N59" s="227"/>
      <c r="O59" s="227"/>
      <c r="P59" s="227"/>
      <c r="Q59" s="227"/>
    </row>
    <row r="61" spans="1:17" ht="15.75" x14ac:dyDescent="0.25">
      <c r="A61" s="107" t="s">
        <v>31</v>
      </c>
      <c r="C61" s="2" t="s">
        <v>38</v>
      </c>
    </row>
    <row r="62" spans="1:17" ht="30" customHeight="1" x14ac:dyDescent="0.2">
      <c r="A62" s="210" t="s">
        <v>63</v>
      </c>
      <c r="B62" s="210"/>
      <c r="C62" s="210"/>
      <c r="D62" s="210"/>
      <c r="E62" s="210"/>
      <c r="F62" s="210"/>
      <c r="G62" s="210"/>
      <c r="H62" s="210"/>
      <c r="I62" s="210"/>
      <c r="J62" s="210"/>
      <c r="K62" s="210"/>
      <c r="L62" s="210"/>
      <c r="M62" s="210"/>
      <c r="N62" s="210"/>
      <c r="O62" s="210"/>
      <c r="P62" s="210"/>
      <c r="Q62" s="210"/>
    </row>
    <row r="63" spans="1:17" ht="59.25" customHeight="1" x14ac:dyDescent="0.2">
      <c r="A63" s="210" t="s">
        <v>39</v>
      </c>
      <c r="B63" s="210"/>
      <c r="C63" s="210"/>
      <c r="D63" s="210"/>
      <c r="E63" s="210"/>
      <c r="F63" s="210"/>
      <c r="G63" s="210"/>
      <c r="H63" s="210"/>
      <c r="I63" s="210"/>
      <c r="J63" s="210"/>
      <c r="K63" s="210"/>
      <c r="L63" s="210"/>
      <c r="M63" s="210"/>
      <c r="N63" s="210"/>
      <c r="O63" s="210"/>
      <c r="P63" s="210"/>
      <c r="Q63" s="210"/>
    </row>
  </sheetData>
  <mergeCells count="28">
    <mergeCell ref="Q7:Q11"/>
    <mergeCell ref="H10:O11"/>
    <mergeCell ref="A7:E7"/>
    <mergeCell ref="A8:E8"/>
    <mergeCell ref="A9:E9"/>
    <mergeCell ref="A11:E11"/>
    <mergeCell ref="A4:E5"/>
    <mergeCell ref="F15:P15"/>
    <mergeCell ref="A16:D16"/>
    <mergeCell ref="E16:E17"/>
    <mergeCell ref="D12:E12"/>
    <mergeCell ref="D13:E13"/>
    <mergeCell ref="A63:Q63"/>
    <mergeCell ref="A46:E48"/>
    <mergeCell ref="A49:E49"/>
    <mergeCell ref="A31:E31"/>
    <mergeCell ref="A40:F40"/>
    <mergeCell ref="A41:F41"/>
    <mergeCell ref="A43:F43"/>
    <mergeCell ref="A44:F44"/>
    <mergeCell ref="A52:F52"/>
    <mergeCell ref="A56:F56"/>
    <mergeCell ref="A62:Q62"/>
    <mergeCell ref="A34:E34"/>
    <mergeCell ref="A33:E33"/>
    <mergeCell ref="Q33:Q34"/>
    <mergeCell ref="A42:F42"/>
    <mergeCell ref="A59:Q59"/>
  </mergeCells>
  <pageMargins left="0.70866141732283472" right="0.11811023622047245" top="0.55118110236220474" bottom="0.35433070866141736" header="0.11811023622047245" footer="0.11811023622047245"/>
  <pageSetup paperSize="5" scale="90" orientation="landscape" r:id="rId1"/>
  <headerFooter>
    <oddFooter>&amp;LMAMH - DGFMP&amp;C2020-07-13</oddFooter>
  </headerFooter>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zoomScaleNormal="100" workbookViewId="0"/>
  </sheetViews>
  <sheetFormatPr baseColWidth="10" defaultRowHeight="14.25" x14ac:dyDescent="0.2"/>
  <cols>
    <col min="1" max="1" width="4.85546875" style="193" customWidth="1"/>
    <col min="2" max="2" width="7.7109375" style="2" customWidth="1"/>
    <col min="3" max="3" width="15" style="2" customWidth="1"/>
    <col min="4" max="4" width="24.140625" style="2" customWidth="1"/>
    <col min="5" max="5" width="14.5703125" style="2" customWidth="1"/>
    <col min="6" max="15" width="7.7109375" style="2" customWidth="1"/>
    <col min="16" max="16" width="8.42578125" style="2" customWidth="1"/>
    <col min="17" max="17" width="9.5703125" style="2" customWidth="1"/>
    <col min="18" max="18" width="8.7109375" style="2" customWidth="1"/>
    <col min="19" max="16384" width="11.42578125" style="2"/>
  </cols>
  <sheetData>
    <row r="1" spans="1:24" ht="18" customHeight="1" x14ac:dyDescent="0.25">
      <c r="A1" s="3" t="s">
        <v>64</v>
      </c>
      <c r="F1" s="34"/>
      <c r="G1" s="34"/>
      <c r="H1" s="34"/>
      <c r="I1" s="34"/>
      <c r="J1" s="168"/>
      <c r="K1" s="168"/>
      <c r="L1" s="34"/>
      <c r="M1" s="169"/>
      <c r="N1" s="170"/>
      <c r="O1" s="34"/>
      <c r="P1" s="34"/>
    </row>
    <row r="2" spans="1:24" ht="9.9499999999999993" customHeight="1" x14ac:dyDescent="0.25">
      <c r="A2" s="3"/>
      <c r="B2" s="3"/>
      <c r="C2" s="30"/>
      <c r="D2" s="50"/>
      <c r="E2" s="50"/>
      <c r="K2" s="8"/>
      <c r="L2" s="8"/>
      <c r="M2" s="8"/>
      <c r="N2" s="8"/>
      <c r="O2" s="8"/>
      <c r="P2" s="8"/>
    </row>
    <row r="3" spans="1:24" ht="18" customHeight="1" x14ac:dyDescent="0.25">
      <c r="A3" s="4" t="s">
        <v>4</v>
      </c>
      <c r="B3" s="4"/>
      <c r="D3" s="152">
        <v>4</v>
      </c>
      <c r="E3" s="4" t="s">
        <v>3</v>
      </c>
      <c r="F3" s="5" t="s">
        <v>6</v>
      </c>
      <c r="G3" s="6"/>
      <c r="H3" s="6"/>
      <c r="I3" s="6"/>
      <c r="J3" s="6"/>
      <c r="K3" s="6"/>
      <c r="L3" s="6"/>
      <c r="M3" s="17">
        <v>1</v>
      </c>
      <c r="N3" s="14">
        <v>2</v>
      </c>
      <c r="O3" s="17">
        <v>3</v>
      </c>
      <c r="P3" s="108">
        <v>4</v>
      </c>
      <c r="Q3" s="17">
        <v>5</v>
      </c>
    </row>
    <row r="4" spans="1:24" ht="18" customHeight="1" x14ac:dyDescent="0.25">
      <c r="A4" s="231" t="s">
        <v>46</v>
      </c>
      <c r="B4" s="231"/>
      <c r="C4" s="231"/>
      <c r="D4" s="231"/>
      <c r="E4" s="232"/>
      <c r="F4" s="7" t="s">
        <v>7</v>
      </c>
      <c r="G4" s="8"/>
      <c r="H4" s="8"/>
      <c r="I4" s="8"/>
      <c r="J4" s="8"/>
      <c r="K4" s="8"/>
      <c r="L4" s="8"/>
      <c r="M4" s="18">
        <v>3</v>
      </c>
      <c r="N4" s="9">
        <v>4</v>
      </c>
      <c r="O4" s="18">
        <v>5</v>
      </c>
      <c r="P4" s="111">
        <v>6</v>
      </c>
      <c r="Q4" s="24">
        <v>7</v>
      </c>
    </row>
    <row r="5" spans="1:24" ht="18" customHeight="1" x14ac:dyDescent="0.25">
      <c r="A5" s="231"/>
      <c r="B5" s="231"/>
      <c r="C5" s="231"/>
      <c r="D5" s="231"/>
      <c r="E5" s="232"/>
      <c r="F5" s="10" t="s">
        <v>8</v>
      </c>
      <c r="G5" s="11"/>
      <c r="H5" s="11"/>
      <c r="I5" s="11"/>
      <c r="J5" s="11"/>
      <c r="K5" s="11"/>
      <c r="L5" s="11"/>
      <c r="M5" s="19">
        <v>10</v>
      </c>
      <c r="N5" s="12">
        <v>10</v>
      </c>
      <c r="O5" s="19">
        <v>10</v>
      </c>
      <c r="P5" s="112">
        <v>10</v>
      </c>
      <c r="Q5" s="25">
        <v>10</v>
      </c>
    </row>
    <row r="6" spans="1:24" ht="9.9499999999999993" customHeight="1" x14ac:dyDescent="0.25">
      <c r="A6" s="1"/>
      <c r="B6" s="1"/>
    </row>
    <row r="7" spans="1:24" ht="18" customHeight="1" x14ac:dyDescent="0.25">
      <c r="A7" s="243" t="s">
        <v>24</v>
      </c>
      <c r="B7" s="244"/>
      <c r="C7" s="244"/>
      <c r="D7" s="244"/>
      <c r="E7" s="244"/>
      <c r="F7" s="153">
        <v>15</v>
      </c>
      <c r="H7" s="5" t="s">
        <v>29</v>
      </c>
      <c r="I7" s="6"/>
      <c r="J7" s="6"/>
      <c r="K7" s="6"/>
      <c r="L7" s="6"/>
      <c r="M7" s="6"/>
      <c r="N7" s="6"/>
      <c r="O7" s="6"/>
      <c r="P7" s="157">
        <v>0.05</v>
      </c>
      <c r="Q7" s="228" t="s">
        <v>30</v>
      </c>
    </row>
    <row r="8" spans="1:24" ht="18" customHeight="1" x14ac:dyDescent="0.25">
      <c r="A8" s="243" t="s">
        <v>58</v>
      </c>
      <c r="B8" s="244"/>
      <c r="C8" s="244"/>
      <c r="D8" s="244"/>
      <c r="E8" s="244"/>
      <c r="F8" s="194">
        <v>2700</v>
      </c>
      <c r="H8" s="10" t="s">
        <v>14</v>
      </c>
      <c r="I8" s="11"/>
      <c r="J8" s="11"/>
      <c r="K8" s="11"/>
      <c r="L8" s="104"/>
      <c r="M8" s="11"/>
      <c r="N8" s="11"/>
      <c r="O8" s="11"/>
      <c r="P8" s="158">
        <v>2.5000000000000001E-2</v>
      </c>
      <c r="Q8" s="229"/>
    </row>
    <row r="9" spans="1:24" ht="18" customHeight="1" x14ac:dyDescent="0.25">
      <c r="A9" s="245" t="s">
        <v>59</v>
      </c>
      <c r="B9" s="241"/>
      <c r="C9" s="241"/>
      <c r="D9" s="241"/>
      <c r="E9" s="241"/>
      <c r="F9" s="202">
        <v>250</v>
      </c>
      <c r="H9" s="5" t="s">
        <v>33</v>
      </c>
      <c r="I9" s="6"/>
      <c r="J9" s="6"/>
      <c r="K9" s="6"/>
      <c r="L9" s="6"/>
      <c r="M9" s="6"/>
      <c r="N9" s="6"/>
      <c r="O9" s="6"/>
      <c r="P9" s="154">
        <v>1100</v>
      </c>
      <c r="Q9" s="229"/>
    </row>
    <row r="10" spans="1:24" ht="18" customHeight="1" x14ac:dyDescent="0.25">
      <c r="A10" s="7" t="s">
        <v>50</v>
      </c>
      <c r="B10" s="183"/>
      <c r="C10" s="189"/>
      <c r="D10" s="189"/>
      <c r="E10" s="8"/>
      <c r="F10" s="203">
        <v>45</v>
      </c>
      <c r="H10" s="252" t="s">
        <v>47</v>
      </c>
      <c r="I10" s="213"/>
      <c r="J10" s="213"/>
      <c r="K10" s="213"/>
      <c r="L10" s="213"/>
      <c r="M10" s="213"/>
      <c r="N10" s="213"/>
      <c r="O10" s="213"/>
      <c r="P10" s="186"/>
      <c r="Q10" s="229"/>
    </row>
    <row r="11" spans="1:24" ht="18" customHeight="1" x14ac:dyDescent="0.25">
      <c r="A11" s="246" t="s">
        <v>49</v>
      </c>
      <c r="B11" s="247"/>
      <c r="C11" s="247"/>
      <c r="D11" s="247"/>
      <c r="E11" s="247"/>
      <c r="F11" s="204">
        <f>F9-F10</f>
        <v>205</v>
      </c>
      <c r="H11" s="246"/>
      <c r="I11" s="247"/>
      <c r="J11" s="247"/>
      <c r="K11" s="247"/>
      <c r="L11" s="247"/>
      <c r="M11" s="247"/>
      <c r="N11" s="247"/>
      <c r="O11" s="247"/>
      <c r="P11" s="159">
        <v>550</v>
      </c>
      <c r="Q11" s="230"/>
    </row>
    <row r="12" spans="1:24" ht="18" customHeight="1" x14ac:dyDescent="0.25">
      <c r="A12" s="5" t="s">
        <v>23</v>
      </c>
      <c r="B12" s="6"/>
      <c r="C12" s="6"/>
      <c r="D12" s="241" t="s">
        <v>9</v>
      </c>
      <c r="E12" s="241"/>
      <c r="F12" s="155">
        <v>-100</v>
      </c>
      <c r="H12" s="101" t="s">
        <v>27</v>
      </c>
      <c r="I12" s="102"/>
      <c r="J12" s="102"/>
      <c r="K12" s="102"/>
      <c r="L12" s="102"/>
      <c r="M12" s="102"/>
      <c r="N12" s="6"/>
      <c r="O12" s="187"/>
      <c r="P12" s="155">
        <v>40</v>
      </c>
      <c r="Q12" s="185"/>
    </row>
    <row r="13" spans="1:24" ht="18" customHeight="1" x14ac:dyDescent="0.25">
      <c r="A13" s="10"/>
      <c r="B13" s="11"/>
      <c r="C13" s="11"/>
      <c r="D13" s="242" t="s">
        <v>48</v>
      </c>
      <c r="E13" s="242"/>
      <c r="F13" s="156">
        <v>-300</v>
      </c>
      <c r="H13" s="103" t="s">
        <v>25</v>
      </c>
      <c r="I13" s="16"/>
      <c r="J13" s="16"/>
      <c r="K13" s="16"/>
      <c r="L13" s="12">
        <f>P12</f>
        <v>40</v>
      </c>
      <c r="M13" s="12" t="s">
        <v>26</v>
      </c>
      <c r="N13" s="105">
        <v>0.1</v>
      </c>
      <c r="O13" s="16" t="s">
        <v>28</v>
      </c>
      <c r="P13" s="100">
        <f>L13*N13</f>
        <v>4</v>
      </c>
      <c r="R13" s="193"/>
      <c r="S13" s="193"/>
      <c r="T13" s="193"/>
      <c r="U13" s="193"/>
      <c r="V13" s="193"/>
      <c r="W13" s="193"/>
      <c r="X13" s="20"/>
    </row>
    <row r="14" spans="1:24" ht="9.9499999999999993" customHeight="1" x14ac:dyDescent="0.2"/>
    <row r="15" spans="1:24" ht="16.5" customHeight="1" x14ac:dyDescent="0.2">
      <c r="F15" s="233" t="s">
        <v>22</v>
      </c>
      <c r="G15" s="234"/>
      <c r="H15" s="234"/>
      <c r="I15" s="234"/>
      <c r="J15" s="234"/>
      <c r="K15" s="234"/>
      <c r="L15" s="234"/>
      <c r="M15" s="234"/>
      <c r="N15" s="234"/>
      <c r="O15" s="234"/>
      <c r="P15" s="235"/>
    </row>
    <row r="16" spans="1:24" s="55" customFormat="1" ht="16.5" customHeight="1" x14ac:dyDescent="0.25">
      <c r="A16" s="236" t="s">
        <v>35</v>
      </c>
      <c r="B16" s="237"/>
      <c r="C16" s="237"/>
      <c r="D16" s="238"/>
      <c r="E16" s="239"/>
      <c r="F16" s="188">
        <v>0</v>
      </c>
      <c r="G16" s="56">
        <v>1</v>
      </c>
      <c r="H16" s="56">
        <f>G16+1</f>
        <v>2</v>
      </c>
      <c r="I16" s="56">
        <f t="shared" ref="I16:P17" si="0">H16+1</f>
        <v>3</v>
      </c>
      <c r="J16" s="56">
        <f t="shared" si="0"/>
        <v>4</v>
      </c>
      <c r="K16" s="56">
        <f t="shared" si="0"/>
        <v>5</v>
      </c>
      <c r="L16" s="56">
        <f t="shared" si="0"/>
        <v>6</v>
      </c>
      <c r="M16" s="56">
        <f t="shared" si="0"/>
        <v>7</v>
      </c>
      <c r="N16" s="56">
        <f t="shared" si="0"/>
        <v>8</v>
      </c>
      <c r="O16" s="56">
        <f t="shared" si="0"/>
        <v>9</v>
      </c>
      <c r="P16" s="56">
        <f t="shared" si="0"/>
        <v>10</v>
      </c>
      <c r="Q16" s="56" t="s">
        <v>1</v>
      </c>
    </row>
    <row r="17" spans="1:17" s="55" customFormat="1" ht="16.5" customHeight="1" x14ac:dyDescent="0.25">
      <c r="A17" s="129"/>
      <c r="B17" s="130"/>
      <c r="C17" s="125" t="s">
        <v>34</v>
      </c>
      <c r="D17" s="126" t="s">
        <v>13</v>
      </c>
      <c r="E17" s="240"/>
      <c r="F17" s="57">
        <v>2020</v>
      </c>
      <c r="G17" s="58">
        <v>2021</v>
      </c>
      <c r="H17" s="58">
        <f>G17+1</f>
        <v>2022</v>
      </c>
      <c r="I17" s="58">
        <f t="shared" si="0"/>
        <v>2023</v>
      </c>
      <c r="J17" s="58">
        <f t="shared" si="0"/>
        <v>2024</v>
      </c>
      <c r="K17" s="58">
        <f t="shared" si="0"/>
        <v>2025</v>
      </c>
      <c r="L17" s="58">
        <f t="shared" si="0"/>
        <v>2026</v>
      </c>
      <c r="M17" s="58">
        <f t="shared" si="0"/>
        <v>2027</v>
      </c>
      <c r="N17" s="58">
        <f t="shared" si="0"/>
        <v>2028</v>
      </c>
      <c r="O17" s="58">
        <f t="shared" si="0"/>
        <v>2029</v>
      </c>
      <c r="P17" s="58">
        <f t="shared" si="0"/>
        <v>2030</v>
      </c>
      <c r="Q17" s="59" t="s">
        <v>2</v>
      </c>
    </row>
    <row r="18" spans="1:17" s="34" customFormat="1" ht="17.100000000000001" customHeight="1" x14ac:dyDescent="0.25">
      <c r="A18" s="134">
        <v>0</v>
      </c>
      <c r="B18" s="135">
        <v>2020</v>
      </c>
      <c r="C18" s="136">
        <f>F12</f>
        <v>-100</v>
      </c>
      <c r="D18" s="137">
        <f>F13</f>
        <v>-300</v>
      </c>
      <c r="E18" s="138"/>
      <c r="F18" s="139">
        <f t="shared" ref="F18:P18" si="1">IF(F$16=$A18,$C18,0)+IF(F$16&lt;$A18,0,IF((F$16-$D$3)&lt;($A18),$D18/$D$3,0))</f>
        <v>-175</v>
      </c>
      <c r="G18" s="139">
        <f t="shared" si="1"/>
        <v>-75</v>
      </c>
      <c r="H18" s="139">
        <f t="shared" si="1"/>
        <v>-75</v>
      </c>
      <c r="I18" s="139">
        <f t="shared" si="1"/>
        <v>-75</v>
      </c>
      <c r="J18" s="137">
        <f t="shared" si="1"/>
        <v>0</v>
      </c>
      <c r="K18" s="137">
        <f t="shared" si="1"/>
        <v>0</v>
      </c>
      <c r="L18" s="137">
        <f t="shared" si="1"/>
        <v>0</v>
      </c>
      <c r="M18" s="137">
        <f t="shared" si="1"/>
        <v>0</v>
      </c>
      <c r="N18" s="137">
        <f t="shared" si="1"/>
        <v>0</v>
      </c>
      <c r="O18" s="137">
        <f t="shared" si="1"/>
        <v>0</v>
      </c>
      <c r="P18" s="137">
        <f t="shared" si="1"/>
        <v>0</v>
      </c>
      <c r="Q18" s="140">
        <f>SUM(F18:P18)</f>
        <v>-400</v>
      </c>
    </row>
    <row r="19" spans="1:17" s="34" customFormat="1" ht="17.100000000000001" customHeight="1" x14ac:dyDescent="0.25">
      <c r="A19" s="35">
        <f>A18+1</f>
        <v>1</v>
      </c>
      <c r="B19" s="36">
        <v>2021</v>
      </c>
      <c r="C19" s="26"/>
      <c r="D19" s="22">
        <v>100</v>
      </c>
      <c r="E19" s="47"/>
      <c r="F19" s="22">
        <f t="shared" ref="F19:P28" si="2">IF(F$16=$A19,IF($C19&lt;0,0,$C19),0)+IF(F$16&lt;$A19,0,IF((F$16-$D$3)&lt;($A19),IF($D19&lt;0,0,$D19)/$D$3,0))</f>
        <v>0</v>
      </c>
      <c r="G19" s="99">
        <f t="shared" si="2"/>
        <v>25</v>
      </c>
      <c r="H19" s="99">
        <f t="shared" si="2"/>
        <v>25</v>
      </c>
      <c r="I19" s="99">
        <f t="shared" si="2"/>
        <v>25</v>
      </c>
      <c r="J19" s="99">
        <f t="shared" si="2"/>
        <v>25</v>
      </c>
      <c r="K19" s="22">
        <f t="shared" si="2"/>
        <v>0</v>
      </c>
      <c r="L19" s="22">
        <f t="shared" si="2"/>
        <v>0</v>
      </c>
      <c r="M19" s="22">
        <f t="shared" si="2"/>
        <v>0</v>
      </c>
      <c r="N19" s="22">
        <f t="shared" si="2"/>
        <v>0</v>
      </c>
      <c r="O19" s="22">
        <f t="shared" si="2"/>
        <v>0</v>
      </c>
      <c r="P19" s="22">
        <f t="shared" si="2"/>
        <v>0</v>
      </c>
      <c r="Q19" s="40">
        <f t="shared" ref="Q19:Q28" si="3">SUM(F19:P19)</f>
        <v>100</v>
      </c>
    </row>
    <row r="20" spans="1:17" s="34" customFormat="1" ht="17.100000000000001" customHeight="1" x14ac:dyDescent="0.25">
      <c r="A20" s="35">
        <f>A19+1</f>
        <v>2</v>
      </c>
      <c r="B20" s="36">
        <v>2022</v>
      </c>
      <c r="C20" s="26">
        <v>20</v>
      </c>
      <c r="D20" s="22">
        <v>40</v>
      </c>
      <c r="E20" s="47"/>
      <c r="F20" s="22">
        <f t="shared" si="2"/>
        <v>0</v>
      </c>
      <c r="G20" s="22">
        <f t="shared" si="2"/>
        <v>0</v>
      </c>
      <c r="H20" s="99">
        <f t="shared" si="2"/>
        <v>30</v>
      </c>
      <c r="I20" s="99">
        <f t="shared" si="2"/>
        <v>10</v>
      </c>
      <c r="J20" s="99">
        <f t="shared" si="2"/>
        <v>10</v>
      </c>
      <c r="K20" s="99">
        <f t="shared" si="2"/>
        <v>10</v>
      </c>
      <c r="L20" s="22">
        <f t="shared" si="2"/>
        <v>0</v>
      </c>
      <c r="M20" s="22">
        <f t="shared" si="2"/>
        <v>0</v>
      </c>
      <c r="N20" s="22">
        <f t="shared" si="2"/>
        <v>0</v>
      </c>
      <c r="O20" s="22">
        <f t="shared" si="2"/>
        <v>0</v>
      </c>
      <c r="P20" s="22">
        <f t="shared" si="2"/>
        <v>0</v>
      </c>
      <c r="Q20" s="40">
        <f t="shared" si="3"/>
        <v>60</v>
      </c>
    </row>
    <row r="21" spans="1:17" s="34" customFormat="1" ht="17.100000000000001" customHeight="1" x14ac:dyDescent="0.25">
      <c r="A21" s="35">
        <f t="shared" ref="A21:A28" si="4">A20+1</f>
        <v>3</v>
      </c>
      <c r="B21" s="36">
        <v>2023</v>
      </c>
      <c r="C21" s="26"/>
      <c r="D21" s="144">
        <v>-50</v>
      </c>
      <c r="E21" s="47"/>
      <c r="F21" s="22">
        <f t="shared" si="2"/>
        <v>0</v>
      </c>
      <c r="G21" s="22">
        <f t="shared" si="2"/>
        <v>0</v>
      </c>
      <c r="H21" s="22">
        <f t="shared" si="2"/>
        <v>0</v>
      </c>
      <c r="I21" s="131">
        <f t="shared" si="2"/>
        <v>0</v>
      </c>
      <c r="J21" s="131">
        <f t="shared" si="2"/>
        <v>0</v>
      </c>
      <c r="K21" s="131">
        <f t="shared" si="2"/>
        <v>0</v>
      </c>
      <c r="L21" s="131">
        <f t="shared" si="2"/>
        <v>0</v>
      </c>
      <c r="M21" s="22">
        <f t="shared" si="2"/>
        <v>0</v>
      </c>
      <c r="N21" s="22">
        <f t="shared" si="2"/>
        <v>0</v>
      </c>
      <c r="O21" s="22">
        <f t="shared" si="2"/>
        <v>0</v>
      </c>
      <c r="P21" s="22">
        <f t="shared" si="2"/>
        <v>0</v>
      </c>
      <c r="Q21" s="40">
        <f t="shared" si="3"/>
        <v>0</v>
      </c>
    </row>
    <row r="22" spans="1:17" s="34" customFormat="1" ht="17.100000000000001" customHeight="1" x14ac:dyDescent="0.25">
      <c r="A22" s="35">
        <f>A21+1</f>
        <v>4</v>
      </c>
      <c r="B22" s="36">
        <v>2024</v>
      </c>
      <c r="C22" s="26">
        <v>50</v>
      </c>
      <c r="D22" s="22">
        <v>100</v>
      </c>
      <c r="E22" s="47"/>
      <c r="F22" s="22">
        <f t="shared" si="2"/>
        <v>0</v>
      </c>
      <c r="G22" s="22">
        <f t="shared" si="2"/>
        <v>0</v>
      </c>
      <c r="H22" s="22">
        <f t="shared" si="2"/>
        <v>0</v>
      </c>
      <c r="I22" s="22">
        <f t="shared" si="2"/>
        <v>0</v>
      </c>
      <c r="J22" s="99">
        <f t="shared" si="2"/>
        <v>75</v>
      </c>
      <c r="K22" s="99">
        <f t="shared" si="2"/>
        <v>25</v>
      </c>
      <c r="L22" s="99">
        <f t="shared" si="2"/>
        <v>25</v>
      </c>
      <c r="M22" s="99">
        <f t="shared" si="2"/>
        <v>25</v>
      </c>
      <c r="N22" s="22">
        <f t="shared" si="2"/>
        <v>0</v>
      </c>
      <c r="O22" s="22">
        <f t="shared" si="2"/>
        <v>0</v>
      </c>
      <c r="P22" s="22">
        <f t="shared" si="2"/>
        <v>0</v>
      </c>
      <c r="Q22" s="40">
        <f t="shared" si="3"/>
        <v>150</v>
      </c>
    </row>
    <row r="23" spans="1:17" s="34" customFormat="1" ht="17.100000000000001" customHeight="1" x14ac:dyDescent="0.25">
      <c r="A23" s="35">
        <f>A22+1</f>
        <v>5</v>
      </c>
      <c r="B23" s="36">
        <v>2025</v>
      </c>
      <c r="C23" s="26"/>
      <c r="D23" s="22">
        <v>60</v>
      </c>
      <c r="E23" s="47"/>
      <c r="F23" s="22">
        <f t="shared" si="2"/>
        <v>0</v>
      </c>
      <c r="G23" s="22">
        <f t="shared" si="2"/>
        <v>0</v>
      </c>
      <c r="H23" s="22">
        <f t="shared" si="2"/>
        <v>0</v>
      </c>
      <c r="I23" s="22">
        <f t="shared" si="2"/>
        <v>0</v>
      </c>
      <c r="J23" s="22">
        <f t="shared" si="2"/>
        <v>0</v>
      </c>
      <c r="K23" s="99">
        <f t="shared" si="2"/>
        <v>15</v>
      </c>
      <c r="L23" s="99">
        <f t="shared" si="2"/>
        <v>15</v>
      </c>
      <c r="M23" s="99">
        <f t="shared" si="2"/>
        <v>15</v>
      </c>
      <c r="N23" s="99">
        <f t="shared" si="2"/>
        <v>15</v>
      </c>
      <c r="O23" s="22">
        <f t="shared" si="2"/>
        <v>0</v>
      </c>
      <c r="P23" s="22">
        <f t="shared" si="2"/>
        <v>0</v>
      </c>
      <c r="Q23" s="40">
        <f t="shared" si="3"/>
        <v>60</v>
      </c>
    </row>
    <row r="24" spans="1:17" s="34" customFormat="1" ht="17.100000000000001" customHeight="1" x14ac:dyDescent="0.25">
      <c r="A24" s="35">
        <f t="shared" si="4"/>
        <v>6</v>
      </c>
      <c r="B24" s="36">
        <v>2026</v>
      </c>
      <c r="C24" s="145">
        <v>-30</v>
      </c>
      <c r="D24" s="22">
        <v>50</v>
      </c>
      <c r="E24" s="47"/>
      <c r="F24" s="22">
        <f t="shared" si="2"/>
        <v>0</v>
      </c>
      <c r="G24" s="22">
        <f t="shared" si="2"/>
        <v>0</v>
      </c>
      <c r="H24" s="22">
        <f t="shared" si="2"/>
        <v>0</v>
      </c>
      <c r="I24" s="22">
        <f t="shared" si="2"/>
        <v>0</v>
      </c>
      <c r="J24" s="22">
        <f t="shared" si="2"/>
        <v>0</v>
      </c>
      <c r="K24" s="22">
        <f t="shared" si="2"/>
        <v>0</v>
      </c>
      <c r="L24" s="131">
        <f t="shared" si="2"/>
        <v>12.5</v>
      </c>
      <c r="M24" s="131">
        <f t="shared" si="2"/>
        <v>12.5</v>
      </c>
      <c r="N24" s="131">
        <f t="shared" si="2"/>
        <v>12.5</v>
      </c>
      <c r="O24" s="131">
        <f t="shared" si="2"/>
        <v>12.5</v>
      </c>
      <c r="P24" s="22">
        <f t="shared" si="2"/>
        <v>0</v>
      </c>
      <c r="Q24" s="40">
        <f t="shared" si="3"/>
        <v>50</v>
      </c>
    </row>
    <row r="25" spans="1:17" s="34" customFormat="1" ht="17.100000000000001" customHeight="1" x14ac:dyDescent="0.25">
      <c r="A25" s="35">
        <f t="shared" si="4"/>
        <v>7</v>
      </c>
      <c r="B25" s="36">
        <v>2027</v>
      </c>
      <c r="C25" s="26"/>
      <c r="D25" s="22">
        <v>30</v>
      </c>
      <c r="E25" s="47"/>
      <c r="F25" s="22">
        <f t="shared" si="2"/>
        <v>0</v>
      </c>
      <c r="G25" s="22">
        <f t="shared" si="2"/>
        <v>0</v>
      </c>
      <c r="H25" s="22">
        <f t="shared" si="2"/>
        <v>0</v>
      </c>
      <c r="I25" s="22">
        <f t="shared" si="2"/>
        <v>0</v>
      </c>
      <c r="J25" s="22">
        <f t="shared" si="2"/>
        <v>0</v>
      </c>
      <c r="K25" s="22">
        <f t="shared" si="2"/>
        <v>0</v>
      </c>
      <c r="L25" s="22">
        <f t="shared" si="2"/>
        <v>0</v>
      </c>
      <c r="M25" s="99">
        <f t="shared" si="2"/>
        <v>7.5</v>
      </c>
      <c r="N25" s="99">
        <f t="shared" si="2"/>
        <v>7.5</v>
      </c>
      <c r="O25" s="99">
        <f t="shared" si="2"/>
        <v>7.5</v>
      </c>
      <c r="P25" s="99">
        <f t="shared" si="2"/>
        <v>7.5</v>
      </c>
      <c r="Q25" s="40">
        <f t="shared" si="3"/>
        <v>30</v>
      </c>
    </row>
    <row r="26" spans="1:17" s="34" customFormat="1" ht="17.100000000000001" customHeight="1" x14ac:dyDescent="0.25">
      <c r="A26" s="35">
        <f t="shared" si="4"/>
        <v>8</v>
      </c>
      <c r="B26" s="36">
        <v>2028</v>
      </c>
      <c r="C26" s="26">
        <v>50</v>
      </c>
      <c r="D26" s="22">
        <v>40</v>
      </c>
      <c r="E26" s="47"/>
      <c r="F26" s="22">
        <f t="shared" si="2"/>
        <v>0</v>
      </c>
      <c r="G26" s="22">
        <f t="shared" si="2"/>
        <v>0</v>
      </c>
      <c r="H26" s="22">
        <f t="shared" si="2"/>
        <v>0</v>
      </c>
      <c r="I26" s="22">
        <f t="shared" si="2"/>
        <v>0</v>
      </c>
      <c r="J26" s="22">
        <f t="shared" si="2"/>
        <v>0</v>
      </c>
      <c r="K26" s="22">
        <f t="shared" si="2"/>
        <v>0</v>
      </c>
      <c r="L26" s="22">
        <f t="shared" si="2"/>
        <v>0</v>
      </c>
      <c r="M26" s="22">
        <f t="shared" si="2"/>
        <v>0</v>
      </c>
      <c r="N26" s="99">
        <f t="shared" si="2"/>
        <v>60</v>
      </c>
      <c r="O26" s="99">
        <f t="shared" si="2"/>
        <v>10</v>
      </c>
      <c r="P26" s="99">
        <f t="shared" si="2"/>
        <v>10</v>
      </c>
      <c r="Q26" s="40">
        <f t="shared" si="3"/>
        <v>80</v>
      </c>
    </row>
    <row r="27" spans="1:17" s="34" customFormat="1" ht="17.100000000000001" customHeight="1" x14ac:dyDescent="0.25">
      <c r="A27" s="35">
        <f t="shared" si="4"/>
        <v>9</v>
      </c>
      <c r="B27" s="36">
        <v>2029</v>
      </c>
      <c r="C27" s="26">
        <v>40</v>
      </c>
      <c r="D27" s="22">
        <v>30</v>
      </c>
      <c r="E27" s="47"/>
      <c r="F27" s="22">
        <f t="shared" si="2"/>
        <v>0</v>
      </c>
      <c r="G27" s="22">
        <f t="shared" si="2"/>
        <v>0</v>
      </c>
      <c r="H27" s="22">
        <f t="shared" si="2"/>
        <v>0</v>
      </c>
      <c r="I27" s="22">
        <f t="shared" si="2"/>
        <v>0</v>
      </c>
      <c r="J27" s="22">
        <f t="shared" si="2"/>
        <v>0</v>
      </c>
      <c r="K27" s="22">
        <f t="shared" si="2"/>
        <v>0</v>
      </c>
      <c r="L27" s="22">
        <f t="shared" si="2"/>
        <v>0</v>
      </c>
      <c r="M27" s="22">
        <f t="shared" si="2"/>
        <v>0</v>
      </c>
      <c r="N27" s="22">
        <f t="shared" si="2"/>
        <v>0</v>
      </c>
      <c r="O27" s="99">
        <f t="shared" si="2"/>
        <v>47.5</v>
      </c>
      <c r="P27" s="99">
        <f t="shared" si="2"/>
        <v>7.5</v>
      </c>
      <c r="Q27" s="40">
        <f t="shared" si="3"/>
        <v>55</v>
      </c>
    </row>
    <row r="28" spans="1:17" s="34" customFormat="1" ht="17.100000000000001" customHeight="1" x14ac:dyDescent="0.25">
      <c r="A28" s="37">
        <f t="shared" si="4"/>
        <v>10</v>
      </c>
      <c r="B28" s="38">
        <v>2030</v>
      </c>
      <c r="C28" s="39"/>
      <c r="D28" s="146">
        <v>-50</v>
      </c>
      <c r="E28" s="61"/>
      <c r="F28" s="22">
        <f t="shared" si="2"/>
        <v>0</v>
      </c>
      <c r="G28" s="22">
        <f t="shared" si="2"/>
        <v>0</v>
      </c>
      <c r="H28" s="22">
        <f t="shared" si="2"/>
        <v>0</v>
      </c>
      <c r="I28" s="22">
        <f t="shared" si="2"/>
        <v>0</v>
      </c>
      <c r="J28" s="22">
        <f t="shared" si="2"/>
        <v>0</v>
      </c>
      <c r="K28" s="22">
        <f t="shared" si="2"/>
        <v>0</v>
      </c>
      <c r="L28" s="22">
        <f t="shared" si="2"/>
        <v>0</v>
      </c>
      <c r="M28" s="22">
        <f t="shared" si="2"/>
        <v>0</v>
      </c>
      <c r="N28" s="22">
        <f t="shared" si="2"/>
        <v>0</v>
      </c>
      <c r="O28" s="22">
        <f t="shared" si="2"/>
        <v>0</v>
      </c>
      <c r="P28" s="131">
        <f t="shared" si="2"/>
        <v>0</v>
      </c>
      <c r="Q28" s="41">
        <f t="shared" si="3"/>
        <v>0</v>
      </c>
    </row>
    <row r="29" spans="1:17" ht="18" customHeight="1" x14ac:dyDescent="0.25">
      <c r="A29" s="16"/>
      <c r="B29" s="190" t="s">
        <v>5</v>
      </c>
      <c r="C29" s="28">
        <f>SUM(C18:C28)</f>
        <v>30</v>
      </c>
      <c r="D29" s="29">
        <f>SUM(D18:D28)</f>
        <v>50</v>
      </c>
      <c r="E29" s="62"/>
      <c r="F29" s="44">
        <f t="shared" ref="F29:P29" si="5">SUM(F18:F28)</f>
        <v>-175</v>
      </c>
      <c r="G29" s="44">
        <f t="shared" si="5"/>
        <v>-50</v>
      </c>
      <c r="H29" s="44">
        <f t="shared" si="5"/>
        <v>-20</v>
      </c>
      <c r="I29" s="44">
        <f t="shared" si="5"/>
        <v>-40</v>
      </c>
      <c r="J29" s="44">
        <f t="shared" si="5"/>
        <v>110</v>
      </c>
      <c r="K29" s="44">
        <f t="shared" si="5"/>
        <v>50</v>
      </c>
      <c r="L29" s="44">
        <f t="shared" si="5"/>
        <v>52.5</v>
      </c>
      <c r="M29" s="44">
        <f t="shared" si="5"/>
        <v>60</v>
      </c>
      <c r="N29" s="44">
        <f t="shared" si="5"/>
        <v>95</v>
      </c>
      <c r="O29" s="44">
        <f t="shared" si="5"/>
        <v>77.5</v>
      </c>
      <c r="P29" s="45">
        <f t="shared" si="5"/>
        <v>25</v>
      </c>
      <c r="Q29" s="49">
        <f>SUM(F29:P29)</f>
        <v>185</v>
      </c>
    </row>
    <row r="30" spans="1:17" ht="18" customHeight="1" x14ac:dyDescent="0.25">
      <c r="A30" s="189" t="s">
        <v>15</v>
      </c>
      <c r="B30" s="191"/>
      <c r="C30" s="42"/>
      <c r="D30" s="42"/>
      <c r="E30" s="42"/>
      <c r="F30" s="205">
        <f>IF(F11&gt;0,IF(-F11&lt;F29,F29,-F11),IF(-E34&gt;F29,0,F29+E34))</f>
        <v>-175</v>
      </c>
      <c r="G30" s="195">
        <f>IF(F33&gt;0,IF(-F33&lt;G29,G29,-F33),IF(-F34&gt;G29,0,G29+F34))</f>
        <v>-30</v>
      </c>
      <c r="H30" s="195">
        <f t="shared" ref="H30:P30" si="6">IF(G33&gt;0,IF(-G33&lt;H29,H29,-G33),IF(-G34&gt;H29,0,H29+G34))</f>
        <v>0</v>
      </c>
      <c r="I30" s="43">
        <f>IF(H33&gt;0,IF(-H33&lt;I29,I29,-H33),IF(-H34&gt;I29,0,I29+H34))</f>
        <v>0</v>
      </c>
      <c r="J30" s="43">
        <f t="shared" si="6"/>
        <v>30</v>
      </c>
      <c r="K30" s="43">
        <f t="shared" si="6"/>
        <v>50</v>
      </c>
      <c r="L30" s="43">
        <f t="shared" si="6"/>
        <v>52.5</v>
      </c>
      <c r="M30" s="43">
        <f t="shared" si="6"/>
        <v>60</v>
      </c>
      <c r="N30" s="43">
        <f t="shared" si="6"/>
        <v>95</v>
      </c>
      <c r="O30" s="43">
        <f t="shared" si="6"/>
        <v>77.5</v>
      </c>
      <c r="P30" s="60">
        <f t="shared" si="6"/>
        <v>25</v>
      </c>
      <c r="Q30" s="48">
        <f>SUM(F30:P30)</f>
        <v>185</v>
      </c>
    </row>
    <row r="31" spans="1:17" ht="31.5" customHeight="1" thickBot="1" x14ac:dyDescent="0.3">
      <c r="A31" s="213" t="s">
        <v>37</v>
      </c>
      <c r="B31" s="213"/>
      <c r="C31" s="213"/>
      <c r="D31" s="213"/>
      <c r="E31" s="214"/>
      <c r="F31" s="87">
        <f>F29-F30</f>
        <v>0</v>
      </c>
      <c r="G31" s="88">
        <f t="shared" ref="G31:P31" si="7">G29-G30</f>
        <v>-20</v>
      </c>
      <c r="H31" s="88">
        <f t="shared" si="7"/>
        <v>-20</v>
      </c>
      <c r="I31" s="88">
        <f t="shared" si="7"/>
        <v>-40</v>
      </c>
      <c r="J31" s="88">
        <f t="shared" si="7"/>
        <v>80</v>
      </c>
      <c r="K31" s="88">
        <f t="shared" si="7"/>
        <v>0</v>
      </c>
      <c r="L31" s="88">
        <f t="shared" si="7"/>
        <v>0</v>
      </c>
      <c r="M31" s="88">
        <f t="shared" si="7"/>
        <v>0</v>
      </c>
      <c r="N31" s="88">
        <f t="shared" si="7"/>
        <v>0</v>
      </c>
      <c r="O31" s="88">
        <f t="shared" si="7"/>
        <v>0</v>
      </c>
      <c r="P31" s="89">
        <f t="shared" si="7"/>
        <v>0</v>
      </c>
      <c r="Q31" s="90">
        <f>SUM(F31:P31)</f>
        <v>0</v>
      </c>
    </row>
    <row r="32" spans="1:17" ht="18" customHeight="1" thickTop="1" x14ac:dyDescent="0.25">
      <c r="A32" s="189"/>
      <c r="B32" s="191"/>
      <c r="C32" s="42"/>
      <c r="D32" s="42"/>
      <c r="F32" s="46"/>
      <c r="G32" s="46"/>
      <c r="H32" s="46"/>
      <c r="I32" s="46"/>
      <c r="J32" s="46"/>
      <c r="K32" s="46"/>
      <c r="L32" s="46"/>
      <c r="M32" s="46"/>
      <c r="N32" s="46"/>
      <c r="O32" s="46"/>
      <c r="P32" s="46"/>
      <c r="Q32" s="83"/>
    </row>
    <row r="33" spans="1:17" ht="31.5" customHeight="1" x14ac:dyDescent="0.25">
      <c r="A33" s="213" t="s">
        <v>54</v>
      </c>
      <c r="B33" s="213"/>
      <c r="C33" s="213"/>
      <c r="D33" s="213"/>
      <c r="E33" s="214"/>
      <c r="F33" s="206">
        <f>F11+F30</f>
        <v>30</v>
      </c>
      <c r="G33" s="206">
        <f t="shared" ref="F33:P34" si="8">F33+G30</f>
        <v>0</v>
      </c>
      <c r="H33" s="51">
        <f t="shared" si="8"/>
        <v>0</v>
      </c>
      <c r="I33" s="51">
        <f t="shared" si="8"/>
        <v>0</v>
      </c>
      <c r="J33" s="51">
        <f t="shared" si="8"/>
        <v>30</v>
      </c>
      <c r="K33" s="51">
        <f t="shared" si="8"/>
        <v>80</v>
      </c>
      <c r="L33" s="51">
        <f t="shared" si="8"/>
        <v>132.5</v>
      </c>
      <c r="M33" s="51">
        <f t="shared" si="8"/>
        <v>192.5</v>
      </c>
      <c r="N33" s="51">
        <f t="shared" si="8"/>
        <v>287.5</v>
      </c>
      <c r="O33" s="51">
        <f t="shared" si="8"/>
        <v>365</v>
      </c>
      <c r="P33" s="52">
        <f t="shared" si="8"/>
        <v>390</v>
      </c>
      <c r="Q33" s="225" t="s">
        <v>32</v>
      </c>
    </row>
    <row r="34" spans="1:17" ht="30.75" customHeight="1" x14ac:dyDescent="0.2">
      <c r="A34" s="213" t="s">
        <v>52</v>
      </c>
      <c r="B34" s="213"/>
      <c r="C34" s="213"/>
      <c r="D34" s="213"/>
      <c r="E34" s="214"/>
      <c r="F34" s="53">
        <f t="shared" si="8"/>
        <v>0</v>
      </c>
      <c r="G34" s="53">
        <f>F34+G31</f>
        <v>-20</v>
      </c>
      <c r="H34" s="53">
        <f t="shared" si="8"/>
        <v>-40</v>
      </c>
      <c r="I34" s="53">
        <f t="shared" si="8"/>
        <v>-80</v>
      </c>
      <c r="J34" s="53">
        <f t="shared" si="8"/>
        <v>0</v>
      </c>
      <c r="K34" s="53">
        <f t="shared" si="8"/>
        <v>0</v>
      </c>
      <c r="L34" s="53">
        <f t="shared" si="8"/>
        <v>0</v>
      </c>
      <c r="M34" s="53">
        <f t="shared" si="8"/>
        <v>0</v>
      </c>
      <c r="N34" s="53">
        <f t="shared" si="8"/>
        <v>0</v>
      </c>
      <c r="O34" s="53">
        <f t="shared" si="8"/>
        <v>0</v>
      </c>
      <c r="P34" s="54">
        <f t="shared" si="8"/>
        <v>0</v>
      </c>
      <c r="Q34" s="226"/>
    </row>
    <row r="35" spans="1:17" ht="11.25" customHeight="1" x14ac:dyDescent="0.25">
      <c r="A35" s="189"/>
      <c r="B35" s="191"/>
      <c r="C35" s="42"/>
      <c r="D35" s="42"/>
      <c r="E35" s="42"/>
      <c r="F35" s="42"/>
      <c r="G35" s="22"/>
      <c r="H35" s="22"/>
      <c r="I35" s="22"/>
      <c r="J35" s="22"/>
      <c r="K35" s="22"/>
      <c r="L35" s="22"/>
      <c r="M35" s="22"/>
      <c r="N35" s="22"/>
      <c r="O35" s="22"/>
      <c r="P35" s="22"/>
      <c r="Q35" s="22"/>
    </row>
    <row r="36" spans="1:17" ht="15.95" customHeight="1" x14ac:dyDescent="0.25">
      <c r="A36" s="189"/>
      <c r="B36" s="191"/>
      <c r="C36" s="42"/>
      <c r="D36" s="42"/>
      <c r="E36" s="42"/>
      <c r="F36" s="42"/>
      <c r="G36" s="56">
        <v>1</v>
      </c>
      <c r="H36" s="56">
        <f>G36+1</f>
        <v>2</v>
      </c>
      <c r="I36" s="56">
        <f t="shared" ref="I36:P37" si="9">H36+1</f>
        <v>3</v>
      </c>
      <c r="J36" s="56">
        <f t="shared" si="9"/>
        <v>4</v>
      </c>
      <c r="K36" s="56">
        <f t="shared" si="9"/>
        <v>5</v>
      </c>
      <c r="L36" s="56">
        <f t="shared" si="9"/>
        <v>6</v>
      </c>
      <c r="M36" s="56">
        <f t="shared" si="9"/>
        <v>7</v>
      </c>
      <c r="N36" s="56">
        <f t="shared" si="9"/>
        <v>8</v>
      </c>
      <c r="O36" s="56">
        <f t="shared" si="9"/>
        <v>9</v>
      </c>
      <c r="P36" s="56">
        <f t="shared" si="9"/>
        <v>10</v>
      </c>
      <c r="Q36" s="56" t="s">
        <v>1</v>
      </c>
    </row>
    <row r="37" spans="1:17" ht="15.95" customHeight="1" x14ac:dyDescent="0.25">
      <c r="A37" s="189"/>
      <c r="B37" s="191"/>
      <c r="C37" s="42"/>
      <c r="D37" s="42"/>
      <c r="E37" s="42"/>
      <c r="F37" s="42"/>
      <c r="G37" s="58">
        <v>2021</v>
      </c>
      <c r="H37" s="58">
        <f>G37+1</f>
        <v>2022</v>
      </c>
      <c r="I37" s="58">
        <f t="shared" si="9"/>
        <v>2023</v>
      </c>
      <c r="J37" s="58">
        <f t="shared" si="9"/>
        <v>2024</v>
      </c>
      <c r="K37" s="58">
        <f t="shared" si="9"/>
        <v>2025</v>
      </c>
      <c r="L37" s="58">
        <f t="shared" si="9"/>
        <v>2026</v>
      </c>
      <c r="M37" s="58">
        <f t="shared" si="9"/>
        <v>2027</v>
      </c>
      <c r="N37" s="58">
        <f t="shared" si="9"/>
        <v>2028</v>
      </c>
      <c r="O37" s="58">
        <f t="shared" si="9"/>
        <v>2029</v>
      </c>
      <c r="P37" s="58">
        <f t="shared" si="9"/>
        <v>2030</v>
      </c>
      <c r="Q37" s="59" t="s">
        <v>2</v>
      </c>
    </row>
    <row r="38" spans="1:17" ht="18" customHeight="1" x14ac:dyDescent="0.25">
      <c r="A38" s="189" t="s">
        <v>51</v>
      </c>
      <c r="B38" s="191"/>
      <c r="C38" s="42"/>
      <c r="D38" s="42"/>
      <c r="E38" s="42"/>
      <c r="F38" s="91"/>
      <c r="G38" s="27"/>
      <c r="H38" s="27"/>
      <c r="I38" s="27"/>
      <c r="J38" s="27"/>
      <c r="K38" s="27"/>
      <c r="L38" s="27"/>
      <c r="M38" s="27"/>
      <c r="N38" s="27"/>
      <c r="O38" s="27"/>
      <c r="P38" s="27"/>
      <c r="Q38" s="27"/>
    </row>
    <row r="39" spans="1:17" ht="18" customHeight="1" x14ac:dyDescent="0.25">
      <c r="A39" s="193" t="s">
        <v>18</v>
      </c>
      <c r="B39" s="192"/>
      <c r="C39" s="15"/>
      <c r="D39" s="15"/>
      <c r="E39" s="15"/>
      <c r="F39" s="15"/>
      <c r="G39" s="75">
        <f t="shared" ref="G39:P39" si="10">F34/$F$7</f>
        <v>0</v>
      </c>
      <c r="H39" s="63">
        <f t="shared" si="10"/>
        <v>-1.3333333333333333</v>
      </c>
      <c r="I39" s="63">
        <f t="shared" si="10"/>
        <v>-2.6666666666666665</v>
      </c>
      <c r="J39" s="63">
        <f t="shared" si="10"/>
        <v>-5.333333333333333</v>
      </c>
      <c r="K39" s="63">
        <f t="shared" si="10"/>
        <v>0</v>
      </c>
      <c r="L39" s="63">
        <f t="shared" si="10"/>
        <v>0</v>
      </c>
      <c r="M39" s="63">
        <f t="shared" si="10"/>
        <v>0</v>
      </c>
      <c r="N39" s="63">
        <f t="shared" si="10"/>
        <v>0</v>
      </c>
      <c r="O39" s="63">
        <f t="shared" si="10"/>
        <v>0</v>
      </c>
      <c r="P39" s="128">
        <f t="shared" si="10"/>
        <v>0</v>
      </c>
      <c r="Q39" s="64">
        <f>SUM(G39:P39)</f>
        <v>-9.3333333333333321</v>
      </c>
    </row>
    <row r="40" spans="1:17" ht="18" customHeight="1" x14ac:dyDescent="0.2">
      <c r="A40" s="215" t="s">
        <v>53</v>
      </c>
      <c r="B40" s="215"/>
      <c r="C40" s="215"/>
      <c r="D40" s="215"/>
      <c r="E40" s="215"/>
      <c r="F40" s="215"/>
      <c r="G40" s="76">
        <f t="shared" ref="G40:P40" si="11">F34*$P$7</f>
        <v>0</v>
      </c>
      <c r="H40" s="65">
        <f t="shared" si="11"/>
        <v>-1</v>
      </c>
      <c r="I40" s="65">
        <f t="shared" si="11"/>
        <v>-2</v>
      </c>
      <c r="J40" s="65">
        <f t="shared" si="11"/>
        <v>-4</v>
      </c>
      <c r="K40" s="65">
        <f t="shared" si="11"/>
        <v>0</v>
      </c>
      <c r="L40" s="65">
        <f t="shared" si="11"/>
        <v>0</v>
      </c>
      <c r="M40" s="65">
        <f t="shared" si="11"/>
        <v>0</v>
      </c>
      <c r="N40" s="65">
        <f t="shared" si="11"/>
        <v>0</v>
      </c>
      <c r="O40" s="65">
        <f t="shared" si="11"/>
        <v>0</v>
      </c>
      <c r="P40" s="106">
        <f t="shared" si="11"/>
        <v>0</v>
      </c>
      <c r="Q40" s="66">
        <f>SUM(G40:P40)</f>
        <v>-7</v>
      </c>
    </row>
    <row r="41" spans="1:17" ht="18" customHeight="1" thickBot="1" x14ac:dyDescent="0.3">
      <c r="A41" s="216" t="s">
        <v>19</v>
      </c>
      <c r="B41" s="216"/>
      <c r="C41" s="216"/>
      <c r="D41" s="216"/>
      <c r="E41" s="216"/>
      <c r="F41" s="217"/>
      <c r="G41" s="120">
        <f t="shared" ref="G41:P41" si="12">SUM(G39:G40)</f>
        <v>0</v>
      </c>
      <c r="H41" s="121">
        <f t="shared" si="12"/>
        <v>-2.333333333333333</v>
      </c>
      <c r="I41" s="121">
        <f t="shared" si="12"/>
        <v>-4.6666666666666661</v>
      </c>
      <c r="J41" s="121">
        <f t="shared" si="12"/>
        <v>-9.3333333333333321</v>
      </c>
      <c r="K41" s="121">
        <f t="shared" si="12"/>
        <v>0</v>
      </c>
      <c r="L41" s="121">
        <f t="shared" si="12"/>
        <v>0</v>
      </c>
      <c r="M41" s="121">
        <f t="shared" si="12"/>
        <v>0</v>
      </c>
      <c r="N41" s="121">
        <f t="shared" si="12"/>
        <v>0</v>
      </c>
      <c r="O41" s="121">
        <f t="shared" si="12"/>
        <v>0</v>
      </c>
      <c r="P41" s="121">
        <f t="shared" si="12"/>
        <v>0</v>
      </c>
      <c r="Q41" s="122">
        <f>SUM(G41:P41)</f>
        <v>-16.333333333333332</v>
      </c>
    </row>
    <row r="42" spans="1:17" s="8" customFormat="1" ht="21" customHeight="1" thickTop="1" x14ac:dyDescent="0.2">
      <c r="A42" s="210" t="s">
        <v>60</v>
      </c>
      <c r="B42" s="210"/>
      <c r="C42" s="210"/>
      <c r="D42" s="210"/>
      <c r="E42" s="210"/>
      <c r="F42" s="210"/>
      <c r="G42" s="77">
        <f>0</f>
        <v>0</v>
      </c>
      <c r="H42" s="32">
        <f>(P13*(1+$P$8))/2</f>
        <v>2.0499999999999998</v>
      </c>
      <c r="I42" s="32">
        <f>(H42*(1+$P$8))*2</f>
        <v>4.2024999999999997</v>
      </c>
      <c r="J42" s="32">
        <f>I42*(1+$P$8)</f>
        <v>4.3075624999999995</v>
      </c>
      <c r="K42" s="32">
        <f>J42*(1+$P$8)</f>
        <v>4.4152515624999991</v>
      </c>
      <c r="L42" s="32">
        <f>K42*(1+$P$8)</f>
        <v>4.5256328515624986</v>
      </c>
      <c r="M42" s="31"/>
      <c r="N42" s="31"/>
      <c r="O42" s="31"/>
      <c r="P42" s="31"/>
      <c r="Q42" s="207"/>
    </row>
    <row r="43" spans="1:17" s="8" customFormat="1" ht="45.75" customHeight="1" x14ac:dyDescent="0.2">
      <c r="A43" s="218" t="s">
        <v>61</v>
      </c>
      <c r="B43" s="218"/>
      <c r="C43" s="218"/>
      <c r="D43" s="218"/>
      <c r="E43" s="218"/>
      <c r="F43" s="219"/>
      <c r="G43" s="208"/>
      <c r="H43" s="32"/>
      <c r="I43" s="32"/>
      <c r="J43" s="32"/>
      <c r="K43" s="32"/>
      <c r="L43" s="32"/>
      <c r="M43" s="31"/>
      <c r="N43" s="31"/>
      <c r="O43" s="31"/>
      <c r="P43" s="31"/>
      <c r="Q43" s="209"/>
    </row>
    <row r="44" spans="1:17" s="8" customFormat="1" ht="18.75" customHeight="1" x14ac:dyDescent="0.25">
      <c r="A44" s="220" t="s">
        <v>16</v>
      </c>
      <c r="B44" s="220"/>
      <c r="C44" s="220"/>
      <c r="D44" s="220"/>
      <c r="E44" s="220"/>
      <c r="F44" s="221"/>
      <c r="G44" s="78">
        <f t="shared" ref="G44:I44" si="13">-IF(SUM(G41:G43)&lt;0,SUM(G41:G43),0)</f>
        <v>0</v>
      </c>
      <c r="H44" s="67">
        <f t="shared" si="13"/>
        <v>0.28333333333333321</v>
      </c>
      <c r="I44" s="67">
        <f t="shared" si="13"/>
        <v>0.46416666666666639</v>
      </c>
      <c r="J44" s="67">
        <f t="shared" ref="J44:L44" si="14">-IF(SUM(J41:J43)&lt;0,SUM(J41:J43),0)</f>
        <v>5.0257708333333326</v>
      </c>
      <c r="K44" s="67">
        <f t="shared" si="14"/>
        <v>0</v>
      </c>
      <c r="L44" s="67">
        <f t="shared" si="14"/>
        <v>0</v>
      </c>
      <c r="M44" s="68"/>
      <c r="N44" s="68"/>
      <c r="O44" s="68"/>
      <c r="P44" s="68"/>
      <c r="Q44" s="69">
        <f t="shared" ref="Q44:Q53" si="15">SUM(G44:P44)</f>
        <v>5.7732708333333322</v>
      </c>
    </row>
    <row r="45" spans="1:17" ht="17.25" customHeight="1" x14ac:dyDescent="0.25">
      <c r="A45" s="98" t="s">
        <v>21</v>
      </c>
      <c r="B45" s="92"/>
      <c r="C45" s="92"/>
      <c r="D45" s="92"/>
      <c r="E45" s="93"/>
      <c r="F45" s="141">
        <f>G44</f>
        <v>0</v>
      </c>
      <c r="G45" s="70"/>
      <c r="H45" s="71">
        <f>-$F45/(10-$G$36)</f>
        <v>0</v>
      </c>
      <c r="I45" s="71">
        <f t="shared" ref="I45:P45" si="16">-$F45/(10-$G$36)</f>
        <v>0</v>
      </c>
      <c r="J45" s="71">
        <f t="shared" si="16"/>
        <v>0</v>
      </c>
      <c r="K45" s="71">
        <f t="shared" si="16"/>
        <v>0</v>
      </c>
      <c r="L45" s="71">
        <f t="shared" si="16"/>
        <v>0</v>
      </c>
      <c r="M45" s="71">
        <f t="shared" si="16"/>
        <v>0</v>
      </c>
      <c r="N45" s="71">
        <f t="shared" si="16"/>
        <v>0</v>
      </c>
      <c r="O45" s="71">
        <f t="shared" si="16"/>
        <v>0</v>
      </c>
      <c r="P45" s="71">
        <f t="shared" si="16"/>
        <v>0</v>
      </c>
      <c r="Q45" s="72">
        <f t="shared" si="15"/>
        <v>0</v>
      </c>
    </row>
    <row r="46" spans="1:17" ht="18" customHeight="1" x14ac:dyDescent="0.2">
      <c r="A46" s="211" t="s">
        <v>62</v>
      </c>
      <c r="B46" s="211"/>
      <c r="C46" s="211"/>
      <c r="D46" s="211"/>
      <c r="E46" s="212"/>
      <c r="F46" s="142">
        <f>H44</f>
        <v>0.28333333333333321</v>
      </c>
      <c r="G46" s="70"/>
      <c r="H46" s="70"/>
      <c r="I46" s="71">
        <f>-$F46/(10-$H$36)</f>
        <v>-3.5416666666666652E-2</v>
      </c>
      <c r="J46" s="71">
        <f t="shared" ref="J46:P46" si="17">-$F46/(10-$H$36)</f>
        <v>-3.5416666666666652E-2</v>
      </c>
      <c r="K46" s="71">
        <f t="shared" si="17"/>
        <v>-3.5416666666666652E-2</v>
      </c>
      <c r="L46" s="71">
        <f t="shared" si="17"/>
        <v>-3.5416666666666652E-2</v>
      </c>
      <c r="M46" s="71">
        <f t="shared" si="17"/>
        <v>-3.5416666666666652E-2</v>
      </c>
      <c r="N46" s="71">
        <f t="shared" si="17"/>
        <v>-3.5416666666666652E-2</v>
      </c>
      <c r="O46" s="71">
        <f t="shared" si="17"/>
        <v>-3.5416666666666652E-2</v>
      </c>
      <c r="P46" s="71">
        <f t="shared" si="17"/>
        <v>-3.5416666666666652E-2</v>
      </c>
      <c r="Q46" s="72">
        <f t="shared" si="15"/>
        <v>-0.28333333333333321</v>
      </c>
    </row>
    <row r="47" spans="1:17" s="50" customFormat="1" ht="18" customHeight="1" x14ac:dyDescent="0.2">
      <c r="A47" s="211"/>
      <c r="B47" s="211"/>
      <c r="C47" s="211"/>
      <c r="D47" s="211"/>
      <c r="E47" s="212"/>
      <c r="F47" s="142">
        <f>I44</f>
        <v>0.46416666666666639</v>
      </c>
      <c r="G47" s="70"/>
      <c r="H47" s="73"/>
      <c r="I47" s="70"/>
      <c r="J47" s="71">
        <f>-$F47/(10-$I$36)</f>
        <v>-6.6309523809523777E-2</v>
      </c>
      <c r="K47" s="71">
        <f t="shared" ref="K47:P47" si="18">-$F47/(10-$I$36)</f>
        <v>-6.6309523809523777E-2</v>
      </c>
      <c r="L47" s="71">
        <f t="shared" si="18"/>
        <v>-6.6309523809523777E-2</v>
      </c>
      <c r="M47" s="71">
        <f t="shared" si="18"/>
        <v>-6.6309523809523777E-2</v>
      </c>
      <c r="N47" s="71">
        <f t="shared" si="18"/>
        <v>-6.6309523809523777E-2</v>
      </c>
      <c r="O47" s="71">
        <f t="shared" si="18"/>
        <v>-6.6309523809523777E-2</v>
      </c>
      <c r="P47" s="71">
        <f t="shared" si="18"/>
        <v>-6.6309523809523777E-2</v>
      </c>
      <c r="Q47" s="72">
        <f t="shared" si="15"/>
        <v>-0.46416666666666639</v>
      </c>
    </row>
    <row r="48" spans="1:17" s="50" customFormat="1" ht="18" customHeight="1" x14ac:dyDescent="0.2">
      <c r="A48" s="211"/>
      <c r="B48" s="211"/>
      <c r="C48" s="211"/>
      <c r="D48" s="211"/>
      <c r="E48" s="212"/>
      <c r="F48" s="142">
        <f>J44</f>
        <v>5.0257708333333326</v>
      </c>
      <c r="G48" s="70"/>
      <c r="H48" s="73"/>
      <c r="I48" s="70"/>
      <c r="J48" s="73"/>
      <c r="K48" s="71">
        <f>-$F48/(10-$J$36)</f>
        <v>-0.83762847222222214</v>
      </c>
      <c r="L48" s="71">
        <f t="shared" ref="L48:P48" si="19">-$F48/(10-$J$36)</f>
        <v>-0.83762847222222214</v>
      </c>
      <c r="M48" s="71">
        <f t="shared" si="19"/>
        <v>-0.83762847222222214</v>
      </c>
      <c r="N48" s="71">
        <f t="shared" si="19"/>
        <v>-0.83762847222222214</v>
      </c>
      <c r="O48" s="71">
        <f t="shared" si="19"/>
        <v>-0.83762847222222214</v>
      </c>
      <c r="P48" s="71">
        <f t="shared" si="19"/>
        <v>-0.83762847222222214</v>
      </c>
      <c r="Q48" s="72">
        <f t="shared" si="15"/>
        <v>-5.0257708333333326</v>
      </c>
    </row>
    <row r="49" spans="1:17" s="50" customFormat="1" ht="18" customHeight="1" x14ac:dyDescent="0.2">
      <c r="A49" s="211"/>
      <c r="B49" s="211"/>
      <c r="C49" s="211"/>
      <c r="D49" s="211"/>
      <c r="E49" s="212"/>
      <c r="F49" s="142">
        <f>K44</f>
        <v>0</v>
      </c>
      <c r="G49" s="70"/>
      <c r="H49" s="73"/>
      <c r="I49" s="70"/>
      <c r="J49" s="73"/>
      <c r="K49" s="73"/>
      <c r="L49" s="71">
        <f>-$F49/(10-$K$36)</f>
        <v>0</v>
      </c>
      <c r="M49" s="71">
        <f t="shared" ref="M49:P49" si="20">-$F49/(10-$K$36)</f>
        <v>0</v>
      </c>
      <c r="N49" s="71">
        <f t="shared" si="20"/>
        <v>0</v>
      </c>
      <c r="O49" s="71">
        <f t="shared" si="20"/>
        <v>0</v>
      </c>
      <c r="P49" s="71">
        <f t="shared" si="20"/>
        <v>0</v>
      </c>
      <c r="Q49" s="72">
        <f t="shared" si="15"/>
        <v>0</v>
      </c>
    </row>
    <row r="50" spans="1:17" s="50" customFormat="1" ht="18" customHeight="1" x14ac:dyDescent="0.2">
      <c r="A50" s="211"/>
      <c r="B50" s="211"/>
      <c r="C50" s="211"/>
      <c r="D50" s="211"/>
      <c r="E50" s="212"/>
      <c r="F50" s="142">
        <f>L44</f>
        <v>0</v>
      </c>
      <c r="G50" s="70"/>
      <c r="H50" s="73"/>
      <c r="I50" s="70"/>
      <c r="J50" s="73"/>
      <c r="K50" s="73"/>
      <c r="L50" s="73"/>
      <c r="M50" s="71">
        <f>-$F50/(10-$L$36)</f>
        <v>0</v>
      </c>
      <c r="N50" s="71">
        <f t="shared" ref="N50:P50" si="21">-$F50/(10-$L$36)</f>
        <v>0</v>
      </c>
      <c r="O50" s="71">
        <f t="shared" si="21"/>
        <v>0</v>
      </c>
      <c r="P50" s="71">
        <f t="shared" si="21"/>
        <v>0</v>
      </c>
      <c r="Q50" s="80">
        <f t="shared" si="15"/>
        <v>0</v>
      </c>
    </row>
    <row r="51" spans="1:17" s="50" customFormat="1" ht="18" customHeight="1" x14ac:dyDescent="0.2">
      <c r="A51" s="96"/>
      <c r="B51" s="96"/>
      <c r="C51" s="96"/>
      <c r="D51" s="96"/>
      <c r="E51" s="97"/>
      <c r="F51" s="143">
        <f>SUM(F45:F47)</f>
        <v>0.74749999999999961</v>
      </c>
      <c r="G51" s="82"/>
      <c r="H51" s="81">
        <f t="shared" ref="H51:Q51" si="22">SUM(H45:H50)</f>
        <v>0</v>
      </c>
      <c r="I51" s="81">
        <f t="shared" si="22"/>
        <v>-3.5416666666666652E-2</v>
      </c>
      <c r="J51" s="81">
        <f t="shared" si="22"/>
        <v>-0.10172619047619043</v>
      </c>
      <c r="K51" s="81">
        <f t="shared" si="22"/>
        <v>-0.93935466269841261</v>
      </c>
      <c r="L51" s="81">
        <f t="shared" si="22"/>
        <v>-0.93935466269841261</v>
      </c>
      <c r="M51" s="81">
        <f t="shared" si="22"/>
        <v>-0.93935466269841261</v>
      </c>
      <c r="N51" s="81">
        <f t="shared" si="22"/>
        <v>-0.93935466269841261</v>
      </c>
      <c r="O51" s="81">
        <f t="shared" si="22"/>
        <v>-0.93935466269841261</v>
      </c>
      <c r="P51" s="81">
        <f t="shared" si="22"/>
        <v>-0.93935466269841261</v>
      </c>
      <c r="Q51" s="79">
        <f t="shared" si="22"/>
        <v>-5.7732708333333322</v>
      </c>
    </row>
    <row r="52" spans="1:17" s="50" customFormat="1" ht="18" customHeight="1" x14ac:dyDescent="0.25">
      <c r="A52" s="117" t="s">
        <v>17</v>
      </c>
      <c r="B52" s="118"/>
      <c r="C52" s="118"/>
      <c r="D52" s="118"/>
      <c r="E52" s="118"/>
      <c r="F52" s="119"/>
      <c r="G52" s="113">
        <f t="shared" ref="G52:P52" si="23">G44+G51</f>
        <v>0</v>
      </c>
      <c r="H52" s="114">
        <f t="shared" si="23"/>
        <v>0.28333333333333321</v>
      </c>
      <c r="I52" s="114">
        <f t="shared" si="23"/>
        <v>0.42874999999999974</v>
      </c>
      <c r="J52" s="114">
        <f t="shared" si="23"/>
        <v>4.9240446428571421</v>
      </c>
      <c r="K52" s="114">
        <f t="shared" si="23"/>
        <v>-0.93935466269841261</v>
      </c>
      <c r="L52" s="114">
        <f t="shared" si="23"/>
        <v>-0.93935466269841261</v>
      </c>
      <c r="M52" s="114">
        <f t="shared" si="23"/>
        <v>-0.93935466269841261</v>
      </c>
      <c r="N52" s="114">
        <f t="shared" si="23"/>
        <v>-0.93935466269841261</v>
      </c>
      <c r="O52" s="114">
        <f t="shared" si="23"/>
        <v>-0.93935466269841261</v>
      </c>
      <c r="P52" s="115">
        <f t="shared" si="23"/>
        <v>-0.93935466269841261</v>
      </c>
      <c r="Q52" s="116">
        <f t="shared" si="15"/>
        <v>0</v>
      </c>
    </row>
    <row r="53" spans="1:17" s="50" customFormat="1" ht="18" customHeight="1" thickBot="1" x14ac:dyDescent="0.3">
      <c r="A53" s="222" t="s">
        <v>10</v>
      </c>
      <c r="B53" s="222"/>
      <c r="C53" s="222"/>
      <c r="D53" s="222"/>
      <c r="E53" s="222"/>
      <c r="F53" s="223"/>
      <c r="G53" s="120">
        <f t="shared" ref="G53:P53" si="24">G41+G52</f>
        <v>0</v>
      </c>
      <c r="H53" s="121">
        <f t="shared" si="24"/>
        <v>-2.0499999999999998</v>
      </c>
      <c r="I53" s="121">
        <f t="shared" si="24"/>
        <v>-4.2379166666666661</v>
      </c>
      <c r="J53" s="121">
        <f t="shared" si="24"/>
        <v>-4.4092886904761901</v>
      </c>
      <c r="K53" s="121">
        <f t="shared" si="24"/>
        <v>-0.93935466269841261</v>
      </c>
      <c r="L53" s="121">
        <f t="shared" si="24"/>
        <v>-0.93935466269841261</v>
      </c>
      <c r="M53" s="121">
        <f t="shared" si="24"/>
        <v>-0.93935466269841261</v>
      </c>
      <c r="N53" s="121">
        <f t="shared" si="24"/>
        <v>-0.93935466269841261</v>
      </c>
      <c r="O53" s="121">
        <f t="shared" si="24"/>
        <v>-0.93935466269841261</v>
      </c>
      <c r="P53" s="123">
        <f t="shared" si="24"/>
        <v>-0.93935466269841261</v>
      </c>
      <c r="Q53" s="122">
        <f t="shared" si="15"/>
        <v>-16.333333333333336</v>
      </c>
    </row>
    <row r="54" spans="1:17" s="50" customFormat="1" ht="18" customHeight="1" thickTop="1" x14ac:dyDescent="0.2">
      <c r="A54" s="2"/>
      <c r="B54" s="193" t="s">
        <v>11</v>
      </c>
      <c r="C54" s="2"/>
      <c r="D54" s="2"/>
      <c r="E54" s="2"/>
      <c r="F54" s="2"/>
      <c r="G54" s="21">
        <f t="shared" ref="G54:P54" si="25">IF(G53&lt;0,-G53/$P$11,G53/$P$11)</f>
        <v>0</v>
      </c>
      <c r="H54" s="21">
        <f t="shared" si="25"/>
        <v>3.7272727272727271E-3</v>
      </c>
      <c r="I54" s="21">
        <f t="shared" si="25"/>
        <v>7.7053030303030293E-3</v>
      </c>
      <c r="J54" s="21">
        <f t="shared" si="25"/>
        <v>8.0168885281385275E-3</v>
      </c>
      <c r="K54" s="21">
        <f t="shared" si="25"/>
        <v>1.7079175685425685E-3</v>
      </c>
      <c r="L54" s="21">
        <f t="shared" si="25"/>
        <v>1.7079175685425685E-3</v>
      </c>
      <c r="M54" s="21">
        <f t="shared" si="25"/>
        <v>1.7079175685425685E-3</v>
      </c>
      <c r="N54" s="21">
        <f t="shared" si="25"/>
        <v>1.7079175685425685E-3</v>
      </c>
      <c r="O54" s="21">
        <f t="shared" si="25"/>
        <v>1.7079175685425685E-3</v>
      </c>
      <c r="P54" s="21">
        <f t="shared" si="25"/>
        <v>1.7079175685425685E-3</v>
      </c>
      <c r="Q54" s="2"/>
    </row>
    <row r="55" spans="1:17" s="50" customFormat="1" ht="18" customHeight="1" x14ac:dyDescent="0.2">
      <c r="A55" s="2"/>
      <c r="B55" s="193" t="s">
        <v>12</v>
      </c>
      <c r="C55" s="2"/>
      <c r="D55" s="2"/>
      <c r="E55" s="2"/>
      <c r="F55" s="2"/>
      <c r="G55" s="21">
        <f t="shared" ref="G55:P55" si="26">IF(G53&lt;0,-G53/$P$9,G53/$P$9)</f>
        <v>0</v>
      </c>
      <c r="H55" s="21">
        <f t="shared" si="26"/>
        <v>1.8636363636363635E-3</v>
      </c>
      <c r="I55" s="21">
        <f t="shared" si="26"/>
        <v>3.8526515151515147E-3</v>
      </c>
      <c r="J55" s="21">
        <f t="shared" si="26"/>
        <v>4.0084442640692637E-3</v>
      </c>
      <c r="K55" s="21">
        <f t="shared" si="26"/>
        <v>8.5395878427128424E-4</v>
      </c>
      <c r="L55" s="21">
        <f t="shared" si="26"/>
        <v>8.5395878427128424E-4</v>
      </c>
      <c r="M55" s="21">
        <f t="shared" si="26"/>
        <v>8.5395878427128424E-4</v>
      </c>
      <c r="N55" s="21">
        <f t="shared" si="26"/>
        <v>8.5395878427128424E-4</v>
      </c>
      <c r="O55" s="21">
        <f t="shared" si="26"/>
        <v>8.5395878427128424E-4</v>
      </c>
      <c r="P55" s="21">
        <f t="shared" si="26"/>
        <v>8.5395878427128424E-4</v>
      </c>
      <c r="Q55" s="2"/>
    </row>
    <row r="56" spans="1:17" s="50" customFormat="1" ht="9.9499999999999993" customHeight="1" x14ac:dyDescent="0.2">
      <c r="A56" s="193"/>
      <c r="B56" s="2"/>
      <c r="C56" s="2"/>
      <c r="D56" s="2"/>
      <c r="E56" s="2"/>
      <c r="F56" s="2"/>
      <c r="G56" s="2"/>
      <c r="H56" s="2"/>
      <c r="I56" s="2"/>
      <c r="J56" s="2"/>
      <c r="K56" s="2"/>
      <c r="L56" s="2"/>
      <c r="M56" s="2"/>
      <c r="N56" s="2"/>
      <c r="O56" s="2"/>
      <c r="P56" s="2"/>
      <c r="Q56" s="2"/>
    </row>
    <row r="57" spans="1:17" s="50" customFormat="1" ht="17.25" customHeight="1" thickBot="1" x14ac:dyDescent="0.3">
      <c r="A57" s="224" t="s">
        <v>0</v>
      </c>
      <c r="B57" s="224"/>
      <c r="C57" s="224"/>
      <c r="D57" s="224"/>
      <c r="E57" s="224"/>
      <c r="F57" s="224"/>
      <c r="G57" s="84">
        <f>G52</f>
        <v>0</v>
      </c>
      <c r="H57" s="85">
        <f>G57+H52</f>
        <v>0.28333333333333321</v>
      </c>
      <c r="I57" s="85">
        <f t="shared" ref="I57:P57" si="27">H57+I52</f>
        <v>0.71208333333333296</v>
      </c>
      <c r="J57" s="85">
        <f t="shared" si="27"/>
        <v>5.6361279761904752</v>
      </c>
      <c r="K57" s="85">
        <f t="shared" si="27"/>
        <v>4.6967733134920628</v>
      </c>
      <c r="L57" s="85">
        <f t="shared" si="27"/>
        <v>3.7574186507936504</v>
      </c>
      <c r="M57" s="85">
        <f t="shared" si="27"/>
        <v>2.8180639880952381</v>
      </c>
      <c r="N57" s="85">
        <f t="shared" si="27"/>
        <v>1.8787093253968254</v>
      </c>
      <c r="O57" s="85">
        <f t="shared" si="27"/>
        <v>0.93935466269841283</v>
      </c>
      <c r="P57" s="86">
        <f t="shared" si="27"/>
        <v>0</v>
      </c>
      <c r="Q57" s="23"/>
    </row>
    <row r="58" spans="1:17" s="50" customFormat="1" ht="18" customHeight="1" thickTop="1" x14ac:dyDescent="0.2">
      <c r="A58" s="2"/>
      <c r="B58" s="193" t="s">
        <v>55</v>
      </c>
      <c r="C58" s="2"/>
      <c r="D58" s="2"/>
      <c r="E58" s="2"/>
      <c r="F58" s="2"/>
      <c r="G58" s="21">
        <f t="shared" ref="G58:P58" si="28">G57/G59</f>
        <v>0</v>
      </c>
      <c r="H58" s="21">
        <f t="shared" si="28"/>
        <v>1.0572139303482582E-4</v>
      </c>
      <c r="I58" s="21">
        <f t="shared" si="28"/>
        <v>2.6570273631840781E-4</v>
      </c>
      <c r="J58" s="21">
        <f t="shared" si="28"/>
        <v>2.1430144396161503E-3</v>
      </c>
      <c r="K58" s="21">
        <f t="shared" si="28"/>
        <v>1.785845366346792E-3</v>
      </c>
      <c r="L58" s="21">
        <f t="shared" si="28"/>
        <v>1.4125634025540039E-3</v>
      </c>
      <c r="M58" s="21">
        <f t="shared" si="28"/>
        <v>1.0594225519155031E-3</v>
      </c>
      <c r="N58" s="21">
        <f t="shared" si="28"/>
        <v>7.198120020677492E-4</v>
      </c>
      <c r="O58" s="21">
        <f t="shared" si="28"/>
        <v>3.6550765085541356E-4</v>
      </c>
      <c r="P58" s="21">
        <f t="shared" si="28"/>
        <v>0</v>
      </c>
      <c r="Q58" s="2"/>
    </row>
    <row r="59" spans="1:17" ht="16.5" customHeight="1" x14ac:dyDescent="0.2">
      <c r="B59" s="2" t="s">
        <v>56</v>
      </c>
      <c r="G59" s="148">
        <f>F8-C19</f>
        <v>2700</v>
      </c>
      <c r="H59" s="148">
        <f>G59-C20</f>
        <v>2680</v>
      </c>
      <c r="I59" s="148">
        <f>H59-C21</f>
        <v>2680</v>
      </c>
      <c r="J59" s="148">
        <f>I59-C22</f>
        <v>2630</v>
      </c>
      <c r="K59" s="148">
        <f>J59-C23</f>
        <v>2630</v>
      </c>
      <c r="L59" s="148">
        <f>K59-C24</f>
        <v>2660</v>
      </c>
      <c r="M59" s="148">
        <f>L59-C25</f>
        <v>2660</v>
      </c>
      <c r="N59" s="148">
        <f>M59-C26</f>
        <v>2610</v>
      </c>
      <c r="O59" s="148">
        <f>N59-C27</f>
        <v>2570</v>
      </c>
      <c r="P59" s="148">
        <f>O59-C28</f>
        <v>2570</v>
      </c>
    </row>
    <row r="60" spans="1:17" s="50" customFormat="1" ht="30" customHeight="1" x14ac:dyDescent="0.2">
      <c r="A60" s="227" t="s">
        <v>57</v>
      </c>
      <c r="B60" s="227"/>
      <c r="C60" s="227"/>
      <c r="D60" s="227"/>
      <c r="E60" s="227"/>
      <c r="F60" s="227"/>
      <c r="G60" s="227"/>
      <c r="H60" s="227"/>
      <c r="I60" s="227"/>
      <c r="J60" s="227"/>
      <c r="K60" s="227"/>
      <c r="L60" s="227"/>
      <c r="M60" s="227"/>
      <c r="N60" s="227"/>
      <c r="O60" s="227"/>
      <c r="P60" s="227"/>
      <c r="Q60" s="227"/>
    </row>
    <row r="62" spans="1:17" ht="15.75" x14ac:dyDescent="0.25">
      <c r="A62" s="107" t="s">
        <v>31</v>
      </c>
      <c r="C62" s="2" t="s">
        <v>38</v>
      </c>
    </row>
    <row r="63" spans="1:17" ht="30" customHeight="1" x14ac:dyDescent="0.2">
      <c r="A63" s="210" t="s">
        <v>63</v>
      </c>
      <c r="B63" s="210"/>
      <c r="C63" s="210"/>
      <c r="D63" s="210"/>
      <c r="E63" s="210"/>
      <c r="F63" s="210"/>
      <c r="G63" s="210"/>
      <c r="H63" s="210"/>
      <c r="I63" s="210"/>
      <c r="J63" s="210"/>
      <c r="K63" s="210"/>
      <c r="L63" s="210"/>
      <c r="M63" s="210"/>
      <c r="N63" s="210"/>
      <c r="O63" s="210"/>
      <c r="P63" s="210"/>
      <c r="Q63" s="210"/>
    </row>
    <row r="64" spans="1:17" ht="59.25" customHeight="1" x14ac:dyDescent="0.2">
      <c r="A64" s="210" t="s">
        <v>39</v>
      </c>
      <c r="B64" s="210"/>
      <c r="C64" s="210"/>
      <c r="D64" s="210"/>
      <c r="E64" s="210"/>
      <c r="F64" s="210"/>
      <c r="G64" s="210"/>
      <c r="H64" s="210"/>
      <c r="I64" s="210"/>
      <c r="J64" s="210"/>
      <c r="K64" s="210"/>
      <c r="L64" s="210"/>
      <c r="M64" s="210"/>
      <c r="N64" s="210"/>
      <c r="O64" s="210"/>
      <c r="P64" s="210"/>
      <c r="Q64" s="210"/>
    </row>
  </sheetData>
  <mergeCells count="28">
    <mergeCell ref="Q33:Q34"/>
    <mergeCell ref="A60:Q60"/>
    <mergeCell ref="A64:Q64"/>
    <mergeCell ref="A46:E48"/>
    <mergeCell ref="A49:E50"/>
    <mergeCell ref="A53:F53"/>
    <mergeCell ref="A57:F57"/>
    <mergeCell ref="A63:Q63"/>
    <mergeCell ref="A44:F44"/>
    <mergeCell ref="D12:E12"/>
    <mergeCell ref="D13:E13"/>
    <mergeCell ref="F15:P15"/>
    <mergeCell ref="A16:D16"/>
    <mergeCell ref="E16:E17"/>
    <mergeCell ref="A31:E31"/>
    <mergeCell ref="A34:E34"/>
    <mergeCell ref="A40:F40"/>
    <mergeCell ref="A41:F41"/>
    <mergeCell ref="A43:F43"/>
    <mergeCell ref="A33:E33"/>
    <mergeCell ref="A42:F42"/>
    <mergeCell ref="A4:E5"/>
    <mergeCell ref="A7:E7"/>
    <mergeCell ref="Q7:Q11"/>
    <mergeCell ref="A8:E8"/>
    <mergeCell ref="A9:E9"/>
    <mergeCell ref="H10:O11"/>
    <mergeCell ref="A11:E11"/>
  </mergeCells>
  <pageMargins left="0.70866141732283472" right="0.11811023622047245" top="0.55118110236220474" bottom="0.35433070866141736" header="0.11811023622047245" footer="0.11811023622047245"/>
  <pageSetup paperSize="5" scale="90" orientation="landscape" r:id="rId1"/>
  <headerFooter>
    <oddFooter>&amp;LMAMH - DGFMP&amp;C2020-07-13</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zoomScaleNormal="100" workbookViewId="0"/>
  </sheetViews>
  <sheetFormatPr baseColWidth="10" defaultRowHeight="14.25" x14ac:dyDescent="0.2"/>
  <cols>
    <col min="1" max="1" width="4.85546875" style="149" customWidth="1"/>
    <col min="2" max="2" width="7.7109375" style="2" customWidth="1"/>
    <col min="3" max="3" width="14.85546875" style="2" customWidth="1"/>
    <col min="4" max="4" width="24.42578125" style="2" customWidth="1"/>
    <col min="5" max="5" width="14.5703125" style="2" customWidth="1"/>
    <col min="6" max="15" width="7.7109375" style="2" customWidth="1"/>
    <col min="16" max="16" width="8.42578125" style="2" customWidth="1"/>
    <col min="17" max="17" width="9.5703125" style="2" customWidth="1"/>
    <col min="18" max="18" width="8.7109375" style="2" customWidth="1"/>
    <col min="19" max="16384" width="11.42578125" style="2"/>
  </cols>
  <sheetData>
    <row r="1" spans="1:24" ht="18" customHeight="1" x14ac:dyDescent="0.25">
      <c r="A1" s="3" t="s">
        <v>64</v>
      </c>
      <c r="F1" s="34"/>
      <c r="G1" s="34"/>
      <c r="H1" s="34"/>
      <c r="I1" s="34"/>
      <c r="J1" s="168"/>
      <c r="K1" s="168"/>
      <c r="L1" s="34"/>
      <c r="M1" s="169"/>
      <c r="N1" s="170"/>
      <c r="O1" s="34"/>
      <c r="P1" s="34"/>
    </row>
    <row r="2" spans="1:24" ht="9.9499999999999993" customHeight="1" x14ac:dyDescent="0.25">
      <c r="A2" s="3"/>
      <c r="B2" s="3"/>
      <c r="C2" s="30"/>
      <c r="D2" s="50"/>
      <c r="E2" s="50"/>
      <c r="K2" s="8"/>
      <c r="L2" s="8"/>
      <c r="M2" s="8"/>
      <c r="N2" s="8"/>
      <c r="O2" s="8"/>
      <c r="P2" s="8"/>
    </row>
    <row r="3" spans="1:24" ht="18" customHeight="1" x14ac:dyDescent="0.25">
      <c r="A3" s="4" t="s">
        <v>4</v>
      </c>
      <c r="B3" s="4"/>
      <c r="D3" s="152">
        <v>5</v>
      </c>
      <c r="E3" s="4" t="s">
        <v>3</v>
      </c>
      <c r="F3" s="5" t="s">
        <v>6</v>
      </c>
      <c r="G3" s="6"/>
      <c r="H3" s="6"/>
      <c r="I3" s="6"/>
      <c r="J3" s="6"/>
      <c r="K3" s="6"/>
      <c r="L3" s="6"/>
      <c r="M3" s="17">
        <v>1</v>
      </c>
      <c r="N3" s="14">
        <v>2</v>
      </c>
      <c r="O3" s="17">
        <v>3</v>
      </c>
      <c r="P3" s="17">
        <v>4</v>
      </c>
      <c r="Q3" s="108">
        <v>5</v>
      </c>
    </row>
    <row r="4" spans="1:24" ht="18" customHeight="1" x14ac:dyDescent="0.25">
      <c r="A4" s="231" t="s">
        <v>46</v>
      </c>
      <c r="B4" s="231"/>
      <c r="C4" s="231"/>
      <c r="D4" s="231"/>
      <c r="E4" s="232"/>
      <c r="F4" s="7" t="s">
        <v>7</v>
      </c>
      <c r="G4" s="8"/>
      <c r="H4" s="8"/>
      <c r="I4" s="8"/>
      <c r="J4" s="8"/>
      <c r="K4" s="8"/>
      <c r="L4" s="8"/>
      <c r="M4" s="18">
        <v>3</v>
      </c>
      <c r="N4" s="9">
        <v>4</v>
      </c>
      <c r="O4" s="18">
        <v>5</v>
      </c>
      <c r="P4" s="18">
        <v>6</v>
      </c>
      <c r="Q4" s="109">
        <v>7</v>
      </c>
    </row>
    <row r="5" spans="1:24" ht="18" customHeight="1" x14ac:dyDescent="0.25">
      <c r="A5" s="231"/>
      <c r="B5" s="231"/>
      <c r="C5" s="231"/>
      <c r="D5" s="231"/>
      <c r="E5" s="232"/>
      <c r="F5" s="10" t="s">
        <v>8</v>
      </c>
      <c r="G5" s="11"/>
      <c r="H5" s="11"/>
      <c r="I5" s="11"/>
      <c r="J5" s="11"/>
      <c r="K5" s="11"/>
      <c r="L5" s="11"/>
      <c r="M5" s="19">
        <v>10</v>
      </c>
      <c r="N5" s="12">
        <v>10</v>
      </c>
      <c r="O5" s="19">
        <v>10</v>
      </c>
      <c r="P5" s="19">
        <v>10</v>
      </c>
      <c r="Q5" s="110">
        <v>10</v>
      </c>
    </row>
    <row r="6" spans="1:24" ht="9.9499999999999993" customHeight="1" x14ac:dyDescent="0.25">
      <c r="A6" s="1"/>
      <c r="B6" s="1"/>
    </row>
    <row r="7" spans="1:24" ht="18" customHeight="1" x14ac:dyDescent="0.25">
      <c r="A7" s="243" t="s">
        <v>24</v>
      </c>
      <c r="B7" s="244"/>
      <c r="C7" s="244"/>
      <c r="D7" s="244"/>
      <c r="E7" s="244"/>
      <c r="F7" s="153">
        <v>15</v>
      </c>
      <c r="H7" s="5" t="s">
        <v>29</v>
      </c>
      <c r="I7" s="6"/>
      <c r="J7" s="6"/>
      <c r="K7" s="6"/>
      <c r="L7" s="6"/>
      <c r="M7" s="6"/>
      <c r="N7" s="6"/>
      <c r="O7" s="6"/>
      <c r="P7" s="157">
        <v>0.05</v>
      </c>
      <c r="Q7" s="228" t="s">
        <v>30</v>
      </c>
    </row>
    <row r="8" spans="1:24" ht="18" customHeight="1" x14ac:dyDescent="0.25">
      <c r="A8" s="243" t="s">
        <v>58</v>
      </c>
      <c r="B8" s="244"/>
      <c r="C8" s="244"/>
      <c r="D8" s="244"/>
      <c r="E8" s="244"/>
      <c r="F8" s="154">
        <v>2700</v>
      </c>
      <c r="H8" s="10" t="s">
        <v>14</v>
      </c>
      <c r="I8" s="11"/>
      <c r="J8" s="11"/>
      <c r="K8" s="11"/>
      <c r="L8" s="104"/>
      <c r="M8" s="11"/>
      <c r="N8" s="11"/>
      <c r="O8" s="11"/>
      <c r="P8" s="158">
        <v>2.5000000000000001E-2</v>
      </c>
      <c r="Q8" s="229"/>
    </row>
    <row r="9" spans="1:24" ht="18" customHeight="1" x14ac:dyDescent="0.25">
      <c r="A9" s="245" t="s">
        <v>59</v>
      </c>
      <c r="B9" s="241"/>
      <c r="C9" s="241"/>
      <c r="D9" s="241"/>
      <c r="E9" s="241"/>
      <c r="F9" s="202">
        <v>250</v>
      </c>
      <c r="H9" s="5" t="s">
        <v>33</v>
      </c>
      <c r="I9" s="6"/>
      <c r="J9" s="6"/>
      <c r="K9" s="6"/>
      <c r="L9" s="6"/>
      <c r="M9" s="6"/>
      <c r="N9" s="6"/>
      <c r="O9" s="6"/>
      <c r="P9" s="154">
        <v>1100</v>
      </c>
      <c r="Q9" s="229"/>
    </row>
    <row r="10" spans="1:24" ht="18" customHeight="1" x14ac:dyDescent="0.25">
      <c r="A10" s="7" t="s">
        <v>50</v>
      </c>
      <c r="B10" s="183"/>
      <c r="C10" s="197"/>
      <c r="D10" s="197"/>
      <c r="E10" s="8"/>
      <c r="F10" s="203">
        <v>60</v>
      </c>
      <c r="H10" s="252" t="s">
        <v>47</v>
      </c>
      <c r="I10" s="213"/>
      <c r="J10" s="213"/>
      <c r="K10" s="213"/>
      <c r="L10" s="213"/>
      <c r="M10" s="213"/>
      <c r="N10" s="213"/>
      <c r="O10" s="213"/>
      <c r="P10" s="186"/>
      <c r="Q10" s="229"/>
    </row>
    <row r="11" spans="1:24" ht="17.25" customHeight="1" x14ac:dyDescent="0.25">
      <c r="A11" s="246" t="s">
        <v>49</v>
      </c>
      <c r="B11" s="247"/>
      <c r="C11" s="247"/>
      <c r="D11" s="247"/>
      <c r="E11" s="247"/>
      <c r="F11" s="204">
        <f>F9-F10</f>
        <v>190</v>
      </c>
      <c r="H11" s="246"/>
      <c r="I11" s="247"/>
      <c r="J11" s="247"/>
      <c r="K11" s="247"/>
      <c r="L11" s="247"/>
      <c r="M11" s="247"/>
      <c r="N11" s="247"/>
      <c r="O11" s="247"/>
      <c r="P11" s="186">
        <v>550</v>
      </c>
      <c r="Q11" s="230"/>
    </row>
    <row r="12" spans="1:24" ht="18" customHeight="1" x14ac:dyDescent="0.25">
      <c r="A12" s="5" t="s">
        <v>23</v>
      </c>
      <c r="B12" s="6"/>
      <c r="C12" s="6"/>
      <c r="D12" s="241" t="s">
        <v>9</v>
      </c>
      <c r="E12" s="241"/>
      <c r="F12" s="155">
        <v>-100</v>
      </c>
      <c r="H12" s="101" t="s">
        <v>27</v>
      </c>
      <c r="I12" s="102"/>
      <c r="J12" s="102"/>
      <c r="K12" s="102"/>
      <c r="L12" s="102"/>
      <c r="M12" s="102"/>
      <c r="N12" s="6"/>
      <c r="O12" s="196"/>
      <c r="P12" s="155">
        <v>40</v>
      </c>
      <c r="Q12" s="185"/>
    </row>
    <row r="13" spans="1:24" ht="18" customHeight="1" x14ac:dyDescent="0.25">
      <c r="A13" s="10"/>
      <c r="B13" s="11"/>
      <c r="C13" s="11"/>
      <c r="D13" s="242" t="s">
        <v>48</v>
      </c>
      <c r="E13" s="242"/>
      <c r="F13" s="156">
        <v>-300</v>
      </c>
      <c r="H13" s="103" t="s">
        <v>25</v>
      </c>
      <c r="I13" s="201"/>
      <c r="J13" s="201"/>
      <c r="K13" s="201"/>
      <c r="L13" s="12">
        <f>P12</f>
        <v>40</v>
      </c>
      <c r="M13" s="12" t="s">
        <v>26</v>
      </c>
      <c r="N13" s="105">
        <v>0.1</v>
      </c>
      <c r="O13" s="201" t="s">
        <v>28</v>
      </c>
      <c r="P13" s="100">
        <f>L13*N13</f>
        <v>4</v>
      </c>
      <c r="R13" s="149"/>
      <c r="S13" s="149"/>
      <c r="T13" s="149"/>
      <c r="U13" s="149"/>
      <c r="V13" s="149"/>
      <c r="W13" s="149"/>
      <c r="X13" s="20"/>
    </row>
    <row r="14" spans="1:24" ht="9.9499999999999993" customHeight="1" x14ac:dyDescent="0.2"/>
    <row r="15" spans="1:24" ht="16.5" customHeight="1" x14ac:dyDescent="0.2">
      <c r="F15" s="233" t="s">
        <v>22</v>
      </c>
      <c r="G15" s="234"/>
      <c r="H15" s="234"/>
      <c r="I15" s="234"/>
      <c r="J15" s="234"/>
      <c r="K15" s="234"/>
      <c r="L15" s="234"/>
      <c r="M15" s="234"/>
      <c r="N15" s="234"/>
      <c r="O15" s="234"/>
      <c r="P15" s="235"/>
    </row>
    <row r="16" spans="1:24" s="55" customFormat="1" ht="16.5" customHeight="1" x14ac:dyDescent="0.25">
      <c r="A16" s="236" t="s">
        <v>35</v>
      </c>
      <c r="B16" s="237"/>
      <c r="C16" s="237"/>
      <c r="D16" s="238"/>
      <c r="E16" s="239"/>
      <c r="F16" s="151">
        <v>0</v>
      </c>
      <c r="G16" s="56">
        <v>1</v>
      </c>
      <c r="H16" s="56">
        <f>G16+1</f>
        <v>2</v>
      </c>
      <c r="I16" s="56">
        <f t="shared" ref="I16:P17" si="0">H16+1</f>
        <v>3</v>
      </c>
      <c r="J16" s="56">
        <f t="shared" si="0"/>
        <v>4</v>
      </c>
      <c r="K16" s="56">
        <f t="shared" si="0"/>
        <v>5</v>
      </c>
      <c r="L16" s="56">
        <f t="shared" si="0"/>
        <v>6</v>
      </c>
      <c r="M16" s="56">
        <f t="shared" si="0"/>
        <v>7</v>
      </c>
      <c r="N16" s="56">
        <f t="shared" si="0"/>
        <v>8</v>
      </c>
      <c r="O16" s="56">
        <f t="shared" si="0"/>
        <v>9</v>
      </c>
      <c r="P16" s="56">
        <f t="shared" si="0"/>
        <v>10</v>
      </c>
      <c r="Q16" s="56" t="s">
        <v>1</v>
      </c>
    </row>
    <row r="17" spans="1:17" s="55" customFormat="1" ht="16.5" customHeight="1" x14ac:dyDescent="0.25">
      <c r="A17" s="129"/>
      <c r="B17" s="130"/>
      <c r="C17" s="125" t="s">
        <v>34</v>
      </c>
      <c r="D17" s="126" t="s">
        <v>13</v>
      </c>
      <c r="E17" s="240"/>
      <c r="F17" s="57">
        <v>2020</v>
      </c>
      <c r="G17" s="58">
        <v>2021</v>
      </c>
      <c r="H17" s="58">
        <f>G17+1</f>
        <v>2022</v>
      </c>
      <c r="I17" s="58">
        <f t="shared" si="0"/>
        <v>2023</v>
      </c>
      <c r="J17" s="58">
        <f t="shared" si="0"/>
        <v>2024</v>
      </c>
      <c r="K17" s="58">
        <f t="shared" si="0"/>
        <v>2025</v>
      </c>
      <c r="L17" s="58">
        <f t="shared" si="0"/>
        <v>2026</v>
      </c>
      <c r="M17" s="58">
        <f t="shared" si="0"/>
        <v>2027</v>
      </c>
      <c r="N17" s="58">
        <f t="shared" si="0"/>
        <v>2028</v>
      </c>
      <c r="O17" s="58">
        <f t="shared" si="0"/>
        <v>2029</v>
      </c>
      <c r="P17" s="58">
        <f t="shared" si="0"/>
        <v>2030</v>
      </c>
      <c r="Q17" s="59" t="s">
        <v>2</v>
      </c>
    </row>
    <row r="18" spans="1:17" s="34" customFormat="1" ht="17.100000000000001" customHeight="1" x14ac:dyDescent="0.25">
      <c r="A18" s="134">
        <v>0</v>
      </c>
      <c r="B18" s="135">
        <v>2020</v>
      </c>
      <c r="C18" s="136">
        <f>F12</f>
        <v>-100</v>
      </c>
      <c r="D18" s="137">
        <f>F13</f>
        <v>-300</v>
      </c>
      <c r="E18" s="138"/>
      <c r="F18" s="139">
        <f t="shared" ref="F18:P18" si="1">IF(F$16=$A18,$C18,0)+IF(F$16&lt;$A18,0,IF((F$16-$D$3)&lt;($A18),$D18/$D$3,0))</f>
        <v>-160</v>
      </c>
      <c r="G18" s="139">
        <f t="shared" si="1"/>
        <v>-60</v>
      </c>
      <c r="H18" s="139">
        <f t="shared" si="1"/>
        <v>-60</v>
      </c>
      <c r="I18" s="139">
        <f t="shared" si="1"/>
        <v>-60</v>
      </c>
      <c r="J18" s="139">
        <f t="shared" si="1"/>
        <v>-60</v>
      </c>
      <c r="K18" s="137">
        <f t="shared" si="1"/>
        <v>0</v>
      </c>
      <c r="L18" s="137">
        <f t="shared" si="1"/>
        <v>0</v>
      </c>
      <c r="M18" s="137">
        <f t="shared" si="1"/>
        <v>0</v>
      </c>
      <c r="N18" s="137">
        <f t="shared" si="1"/>
        <v>0</v>
      </c>
      <c r="O18" s="137">
        <f t="shared" si="1"/>
        <v>0</v>
      </c>
      <c r="P18" s="137">
        <f t="shared" si="1"/>
        <v>0</v>
      </c>
      <c r="Q18" s="140">
        <f>SUM(F18:P18)</f>
        <v>-400</v>
      </c>
    </row>
    <row r="19" spans="1:17" s="34" customFormat="1" ht="17.100000000000001" customHeight="1" x14ac:dyDescent="0.25">
      <c r="A19" s="35">
        <f>A18+1</f>
        <v>1</v>
      </c>
      <c r="B19" s="36">
        <v>2021</v>
      </c>
      <c r="C19" s="26"/>
      <c r="D19" s="22">
        <v>100</v>
      </c>
      <c r="E19" s="47"/>
      <c r="F19" s="22">
        <f t="shared" ref="F19:P28" si="2">IF(F$16=$A19,IF($C19&lt;0,0,$C19),0)+IF(F$16&lt;$A19,0,IF((F$16-$D$3)&lt;($A19),IF($D19&lt;0,0,$D19)/$D$3,0))</f>
        <v>0</v>
      </c>
      <c r="G19" s="99">
        <f t="shared" si="2"/>
        <v>20</v>
      </c>
      <c r="H19" s="99">
        <f t="shared" si="2"/>
        <v>20</v>
      </c>
      <c r="I19" s="99">
        <f t="shared" si="2"/>
        <v>20</v>
      </c>
      <c r="J19" s="99">
        <f t="shared" si="2"/>
        <v>20</v>
      </c>
      <c r="K19" s="99">
        <f t="shared" si="2"/>
        <v>20</v>
      </c>
      <c r="L19" s="22">
        <f t="shared" si="2"/>
        <v>0</v>
      </c>
      <c r="M19" s="22">
        <f t="shared" si="2"/>
        <v>0</v>
      </c>
      <c r="N19" s="22">
        <f t="shared" si="2"/>
        <v>0</v>
      </c>
      <c r="O19" s="22">
        <f t="shared" si="2"/>
        <v>0</v>
      </c>
      <c r="P19" s="22">
        <f t="shared" si="2"/>
        <v>0</v>
      </c>
      <c r="Q19" s="40">
        <f t="shared" ref="Q19:Q28" si="3">SUM(F19:P19)</f>
        <v>100</v>
      </c>
    </row>
    <row r="20" spans="1:17" s="34" customFormat="1" ht="17.100000000000001" customHeight="1" x14ac:dyDescent="0.25">
      <c r="A20" s="35">
        <f>A19+1</f>
        <v>2</v>
      </c>
      <c r="B20" s="36">
        <v>2022</v>
      </c>
      <c r="C20" s="26">
        <v>20</v>
      </c>
      <c r="D20" s="22">
        <v>40</v>
      </c>
      <c r="E20" s="47"/>
      <c r="F20" s="22">
        <f t="shared" si="2"/>
        <v>0</v>
      </c>
      <c r="G20" s="22">
        <f t="shared" si="2"/>
        <v>0</v>
      </c>
      <c r="H20" s="99">
        <f t="shared" si="2"/>
        <v>28</v>
      </c>
      <c r="I20" s="99">
        <f t="shared" si="2"/>
        <v>8</v>
      </c>
      <c r="J20" s="99">
        <f t="shared" si="2"/>
        <v>8</v>
      </c>
      <c r="K20" s="99">
        <f t="shared" si="2"/>
        <v>8</v>
      </c>
      <c r="L20" s="99">
        <f t="shared" si="2"/>
        <v>8</v>
      </c>
      <c r="M20" s="22">
        <f t="shared" si="2"/>
        <v>0</v>
      </c>
      <c r="N20" s="22">
        <f t="shared" si="2"/>
        <v>0</v>
      </c>
      <c r="O20" s="22">
        <f t="shared" si="2"/>
        <v>0</v>
      </c>
      <c r="P20" s="22">
        <f t="shared" si="2"/>
        <v>0</v>
      </c>
      <c r="Q20" s="40">
        <f t="shared" si="3"/>
        <v>60</v>
      </c>
    </row>
    <row r="21" spans="1:17" s="34" customFormat="1" ht="17.100000000000001" customHeight="1" x14ac:dyDescent="0.25">
      <c r="A21" s="35">
        <f t="shared" ref="A21:A28" si="4">A20+1</f>
        <v>3</v>
      </c>
      <c r="B21" s="36">
        <v>2023</v>
      </c>
      <c r="C21" s="26"/>
      <c r="D21" s="144">
        <v>-50</v>
      </c>
      <c r="E21" s="47"/>
      <c r="F21" s="22">
        <f t="shared" si="2"/>
        <v>0</v>
      </c>
      <c r="G21" s="22">
        <f t="shared" si="2"/>
        <v>0</v>
      </c>
      <c r="H21" s="22">
        <f t="shared" si="2"/>
        <v>0</v>
      </c>
      <c r="I21" s="131">
        <f t="shared" si="2"/>
        <v>0</v>
      </c>
      <c r="J21" s="131">
        <f t="shared" si="2"/>
        <v>0</v>
      </c>
      <c r="K21" s="131">
        <f t="shared" si="2"/>
        <v>0</v>
      </c>
      <c r="L21" s="131">
        <f t="shared" si="2"/>
        <v>0</v>
      </c>
      <c r="M21" s="131">
        <f t="shared" si="2"/>
        <v>0</v>
      </c>
      <c r="N21" s="22">
        <f t="shared" si="2"/>
        <v>0</v>
      </c>
      <c r="O21" s="22">
        <f t="shared" si="2"/>
        <v>0</v>
      </c>
      <c r="P21" s="22">
        <f t="shared" si="2"/>
        <v>0</v>
      </c>
      <c r="Q21" s="40">
        <f t="shared" si="3"/>
        <v>0</v>
      </c>
    </row>
    <row r="22" spans="1:17" s="34" customFormat="1" ht="17.100000000000001" customHeight="1" x14ac:dyDescent="0.25">
      <c r="A22" s="35">
        <f>A21+1</f>
        <v>4</v>
      </c>
      <c r="B22" s="36">
        <v>2024</v>
      </c>
      <c r="C22" s="26">
        <v>50</v>
      </c>
      <c r="D22" s="22">
        <v>100</v>
      </c>
      <c r="E22" s="47"/>
      <c r="F22" s="22">
        <f t="shared" si="2"/>
        <v>0</v>
      </c>
      <c r="G22" s="22">
        <f t="shared" si="2"/>
        <v>0</v>
      </c>
      <c r="H22" s="22">
        <f t="shared" si="2"/>
        <v>0</v>
      </c>
      <c r="I22" s="22">
        <f t="shared" si="2"/>
        <v>0</v>
      </c>
      <c r="J22" s="99">
        <f t="shared" si="2"/>
        <v>70</v>
      </c>
      <c r="K22" s="99">
        <f t="shared" si="2"/>
        <v>20</v>
      </c>
      <c r="L22" s="99">
        <f t="shared" si="2"/>
        <v>20</v>
      </c>
      <c r="M22" s="99">
        <f t="shared" si="2"/>
        <v>20</v>
      </c>
      <c r="N22" s="99">
        <f t="shared" si="2"/>
        <v>20</v>
      </c>
      <c r="O22" s="22">
        <f t="shared" si="2"/>
        <v>0</v>
      </c>
      <c r="P22" s="22">
        <f t="shared" si="2"/>
        <v>0</v>
      </c>
      <c r="Q22" s="40">
        <f t="shared" si="3"/>
        <v>150</v>
      </c>
    </row>
    <row r="23" spans="1:17" s="34" customFormat="1" ht="17.100000000000001" customHeight="1" x14ac:dyDescent="0.25">
      <c r="A23" s="35">
        <f>A22+1</f>
        <v>5</v>
      </c>
      <c r="B23" s="36">
        <v>2025</v>
      </c>
      <c r="C23" s="26"/>
      <c r="D23" s="22">
        <v>60</v>
      </c>
      <c r="E23" s="47"/>
      <c r="F23" s="22">
        <f t="shared" si="2"/>
        <v>0</v>
      </c>
      <c r="G23" s="22">
        <f t="shared" si="2"/>
        <v>0</v>
      </c>
      <c r="H23" s="22">
        <f t="shared" si="2"/>
        <v>0</v>
      </c>
      <c r="I23" s="22">
        <f t="shared" si="2"/>
        <v>0</v>
      </c>
      <c r="J23" s="22">
        <f t="shared" si="2"/>
        <v>0</v>
      </c>
      <c r="K23" s="99">
        <f t="shared" si="2"/>
        <v>12</v>
      </c>
      <c r="L23" s="99">
        <f t="shared" si="2"/>
        <v>12</v>
      </c>
      <c r="M23" s="99">
        <f t="shared" si="2"/>
        <v>12</v>
      </c>
      <c r="N23" s="99">
        <f t="shared" si="2"/>
        <v>12</v>
      </c>
      <c r="O23" s="99">
        <f t="shared" si="2"/>
        <v>12</v>
      </c>
      <c r="P23" s="22">
        <f t="shared" si="2"/>
        <v>0</v>
      </c>
      <c r="Q23" s="40">
        <f t="shared" si="3"/>
        <v>60</v>
      </c>
    </row>
    <row r="24" spans="1:17" s="34" customFormat="1" ht="17.100000000000001" customHeight="1" x14ac:dyDescent="0.25">
      <c r="A24" s="35">
        <f t="shared" si="4"/>
        <v>6</v>
      </c>
      <c r="B24" s="36">
        <v>2026</v>
      </c>
      <c r="C24" s="145">
        <v>-30</v>
      </c>
      <c r="D24" s="22">
        <v>50</v>
      </c>
      <c r="E24" s="47"/>
      <c r="F24" s="22">
        <f t="shared" si="2"/>
        <v>0</v>
      </c>
      <c r="G24" s="22">
        <f t="shared" si="2"/>
        <v>0</v>
      </c>
      <c r="H24" s="22">
        <f t="shared" si="2"/>
        <v>0</v>
      </c>
      <c r="I24" s="22">
        <f t="shared" si="2"/>
        <v>0</v>
      </c>
      <c r="J24" s="22">
        <f t="shared" si="2"/>
        <v>0</v>
      </c>
      <c r="K24" s="22">
        <f t="shared" si="2"/>
        <v>0</v>
      </c>
      <c r="L24" s="131">
        <f t="shared" si="2"/>
        <v>10</v>
      </c>
      <c r="M24" s="131">
        <f t="shared" si="2"/>
        <v>10</v>
      </c>
      <c r="N24" s="131">
        <f t="shared" si="2"/>
        <v>10</v>
      </c>
      <c r="O24" s="131">
        <f t="shared" si="2"/>
        <v>10</v>
      </c>
      <c r="P24" s="131">
        <f t="shared" si="2"/>
        <v>10</v>
      </c>
      <c r="Q24" s="40">
        <f t="shared" si="3"/>
        <v>50</v>
      </c>
    </row>
    <row r="25" spans="1:17" s="34" customFormat="1" ht="17.100000000000001" customHeight="1" x14ac:dyDescent="0.25">
      <c r="A25" s="35">
        <f t="shared" si="4"/>
        <v>7</v>
      </c>
      <c r="B25" s="36">
        <v>2027</v>
      </c>
      <c r="C25" s="26"/>
      <c r="D25" s="22">
        <v>30</v>
      </c>
      <c r="E25" s="47"/>
      <c r="F25" s="22">
        <f t="shared" si="2"/>
        <v>0</v>
      </c>
      <c r="G25" s="22">
        <f t="shared" si="2"/>
        <v>0</v>
      </c>
      <c r="H25" s="22">
        <f t="shared" si="2"/>
        <v>0</v>
      </c>
      <c r="I25" s="22">
        <f t="shared" si="2"/>
        <v>0</v>
      </c>
      <c r="J25" s="22">
        <f t="shared" si="2"/>
        <v>0</v>
      </c>
      <c r="K25" s="22">
        <f t="shared" si="2"/>
        <v>0</v>
      </c>
      <c r="L25" s="22">
        <f t="shared" si="2"/>
        <v>0</v>
      </c>
      <c r="M25" s="99">
        <f t="shared" si="2"/>
        <v>6</v>
      </c>
      <c r="N25" s="99">
        <f t="shared" si="2"/>
        <v>6</v>
      </c>
      <c r="O25" s="99">
        <f t="shared" si="2"/>
        <v>6</v>
      </c>
      <c r="P25" s="99">
        <f t="shared" si="2"/>
        <v>6</v>
      </c>
      <c r="Q25" s="40">
        <f t="shared" si="3"/>
        <v>24</v>
      </c>
    </row>
    <row r="26" spans="1:17" s="34" customFormat="1" ht="17.100000000000001" customHeight="1" x14ac:dyDescent="0.25">
      <c r="A26" s="35">
        <f t="shared" si="4"/>
        <v>8</v>
      </c>
      <c r="B26" s="36">
        <v>2028</v>
      </c>
      <c r="C26" s="26">
        <v>50</v>
      </c>
      <c r="D26" s="22">
        <v>40</v>
      </c>
      <c r="E26" s="47"/>
      <c r="F26" s="22">
        <f t="shared" si="2"/>
        <v>0</v>
      </c>
      <c r="G26" s="22">
        <f t="shared" si="2"/>
        <v>0</v>
      </c>
      <c r="H26" s="22">
        <f t="shared" si="2"/>
        <v>0</v>
      </c>
      <c r="I26" s="22">
        <f t="shared" si="2"/>
        <v>0</v>
      </c>
      <c r="J26" s="22">
        <f t="shared" si="2"/>
        <v>0</v>
      </c>
      <c r="K26" s="22">
        <f t="shared" si="2"/>
        <v>0</v>
      </c>
      <c r="L26" s="22">
        <f t="shared" si="2"/>
        <v>0</v>
      </c>
      <c r="M26" s="22">
        <f t="shared" si="2"/>
        <v>0</v>
      </c>
      <c r="N26" s="99">
        <f t="shared" si="2"/>
        <v>58</v>
      </c>
      <c r="O26" s="99">
        <f t="shared" si="2"/>
        <v>8</v>
      </c>
      <c r="P26" s="99">
        <f t="shared" si="2"/>
        <v>8</v>
      </c>
      <c r="Q26" s="40">
        <f t="shared" si="3"/>
        <v>74</v>
      </c>
    </row>
    <row r="27" spans="1:17" s="34" customFormat="1" ht="17.100000000000001" customHeight="1" x14ac:dyDescent="0.25">
      <c r="A27" s="35">
        <f t="shared" si="4"/>
        <v>9</v>
      </c>
      <c r="B27" s="36">
        <v>2029</v>
      </c>
      <c r="C27" s="26">
        <v>40</v>
      </c>
      <c r="D27" s="22">
        <v>30</v>
      </c>
      <c r="E27" s="47"/>
      <c r="F27" s="22">
        <f t="shared" si="2"/>
        <v>0</v>
      </c>
      <c r="G27" s="22">
        <f t="shared" si="2"/>
        <v>0</v>
      </c>
      <c r="H27" s="22">
        <f t="shared" si="2"/>
        <v>0</v>
      </c>
      <c r="I27" s="22">
        <f t="shared" si="2"/>
        <v>0</v>
      </c>
      <c r="J27" s="22">
        <f t="shared" si="2"/>
        <v>0</v>
      </c>
      <c r="K27" s="22">
        <f t="shared" si="2"/>
        <v>0</v>
      </c>
      <c r="L27" s="22">
        <f t="shared" si="2"/>
        <v>0</v>
      </c>
      <c r="M27" s="22">
        <f t="shared" si="2"/>
        <v>0</v>
      </c>
      <c r="N27" s="22">
        <f t="shared" si="2"/>
        <v>0</v>
      </c>
      <c r="O27" s="99">
        <f t="shared" si="2"/>
        <v>46</v>
      </c>
      <c r="P27" s="99">
        <f t="shared" si="2"/>
        <v>6</v>
      </c>
      <c r="Q27" s="40">
        <f t="shared" si="3"/>
        <v>52</v>
      </c>
    </row>
    <row r="28" spans="1:17" s="34" customFormat="1" ht="17.100000000000001" customHeight="1" x14ac:dyDescent="0.25">
      <c r="A28" s="37">
        <f t="shared" si="4"/>
        <v>10</v>
      </c>
      <c r="B28" s="38">
        <v>2030</v>
      </c>
      <c r="C28" s="39"/>
      <c r="D28" s="146">
        <v>-50</v>
      </c>
      <c r="E28" s="61"/>
      <c r="F28" s="22">
        <f t="shared" si="2"/>
        <v>0</v>
      </c>
      <c r="G28" s="22">
        <f t="shared" si="2"/>
        <v>0</v>
      </c>
      <c r="H28" s="22">
        <f t="shared" si="2"/>
        <v>0</v>
      </c>
      <c r="I28" s="22">
        <f t="shared" si="2"/>
        <v>0</v>
      </c>
      <c r="J28" s="22">
        <f t="shared" si="2"/>
        <v>0</v>
      </c>
      <c r="K28" s="22">
        <f t="shared" si="2"/>
        <v>0</v>
      </c>
      <c r="L28" s="22">
        <f t="shared" si="2"/>
        <v>0</v>
      </c>
      <c r="M28" s="22">
        <f t="shared" si="2"/>
        <v>0</v>
      </c>
      <c r="N28" s="22">
        <f t="shared" si="2"/>
        <v>0</v>
      </c>
      <c r="O28" s="22">
        <f t="shared" si="2"/>
        <v>0</v>
      </c>
      <c r="P28" s="131">
        <f t="shared" si="2"/>
        <v>0</v>
      </c>
      <c r="Q28" s="41">
        <f t="shared" si="3"/>
        <v>0</v>
      </c>
    </row>
    <row r="29" spans="1:17" ht="18" customHeight="1" x14ac:dyDescent="0.25">
      <c r="A29" s="16"/>
      <c r="B29" s="127" t="s">
        <v>5</v>
      </c>
      <c r="C29" s="28">
        <f>SUM(C18:C28)</f>
        <v>30</v>
      </c>
      <c r="D29" s="29">
        <f>SUM(D18:D28)</f>
        <v>50</v>
      </c>
      <c r="E29" s="62"/>
      <c r="F29" s="44">
        <f t="shared" ref="F29:P29" si="5">SUM(F18:F28)</f>
        <v>-160</v>
      </c>
      <c r="G29" s="44">
        <f t="shared" si="5"/>
        <v>-40</v>
      </c>
      <c r="H29" s="44">
        <f t="shared" si="5"/>
        <v>-12</v>
      </c>
      <c r="I29" s="44">
        <f t="shared" si="5"/>
        <v>-32</v>
      </c>
      <c r="J29" s="44">
        <f t="shared" si="5"/>
        <v>38</v>
      </c>
      <c r="K29" s="44">
        <f t="shared" si="5"/>
        <v>60</v>
      </c>
      <c r="L29" s="44">
        <f t="shared" si="5"/>
        <v>50</v>
      </c>
      <c r="M29" s="44">
        <f t="shared" si="5"/>
        <v>48</v>
      </c>
      <c r="N29" s="44">
        <f t="shared" si="5"/>
        <v>106</v>
      </c>
      <c r="O29" s="44">
        <f t="shared" si="5"/>
        <v>82</v>
      </c>
      <c r="P29" s="45">
        <f t="shared" si="5"/>
        <v>30</v>
      </c>
      <c r="Q29" s="49">
        <f>SUM(F29:P29)</f>
        <v>170</v>
      </c>
    </row>
    <row r="30" spans="1:17" ht="18" customHeight="1" x14ac:dyDescent="0.25">
      <c r="A30" s="13" t="s">
        <v>15</v>
      </c>
      <c r="B30" s="150"/>
      <c r="C30" s="42"/>
      <c r="D30" s="42"/>
      <c r="E30" s="42"/>
      <c r="F30" s="74">
        <f>IF(F11&gt;0,IF(-F11&lt;F29,F29,-F11),IF(-E34&gt;F29,0,F29+E34))</f>
        <v>-160</v>
      </c>
      <c r="G30" s="43">
        <f t="shared" ref="G30:P30" si="6">IF(F33&gt;0,IF(-F33&lt;G29,G29,-F33),IF(-F34&gt;G29,0,G29+F34))</f>
        <v>-30</v>
      </c>
      <c r="H30" s="43">
        <f t="shared" si="6"/>
        <v>0</v>
      </c>
      <c r="I30" s="43">
        <f t="shared" si="6"/>
        <v>0</v>
      </c>
      <c r="J30" s="43">
        <f t="shared" si="6"/>
        <v>0</v>
      </c>
      <c r="K30" s="43">
        <f t="shared" si="6"/>
        <v>44</v>
      </c>
      <c r="L30" s="43">
        <f t="shared" si="6"/>
        <v>50</v>
      </c>
      <c r="M30" s="43">
        <f t="shared" si="6"/>
        <v>48</v>
      </c>
      <c r="N30" s="43">
        <f t="shared" si="6"/>
        <v>106</v>
      </c>
      <c r="O30" s="43">
        <f t="shared" si="6"/>
        <v>82</v>
      </c>
      <c r="P30" s="60">
        <f t="shared" si="6"/>
        <v>30</v>
      </c>
      <c r="Q30" s="48">
        <f>SUM(F30:P30)</f>
        <v>170</v>
      </c>
    </row>
    <row r="31" spans="1:17" ht="31.5" customHeight="1" thickBot="1" x14ac:dyDescent="0.3">
      <c r="A31" s="213" t="s">
        <v>37</v>
      </c>
      <c r="B31" s="213"/>
      <c r="C31" s="213"/>
      <c r="D31" s="213"/>
      <c r="E31" s="214"/>
      <c r="F31" s="87">
        <f>F29-F30</f>
        <v>0</v>
      </c>
      <c r="G31" s="88">
        <f t="shared" ref="G31:P31" si="7">G29-G30</f>
        <v>-10</v>
      </c>
      <c r="H31" s="88">
        <f t="shared" si="7"/>
        <v>-12</v>
      </c>
      <c r="I31" s="88">
        <f t="shared" si="7"/>
        <v>-32</v>
      </c>
      <c r="J31" s="88">
        <f t="shared" si="7"/>
        <v>38</v>
      </c>
      <c r="K31" s="88">
        <f t="shared" si="7"/>
        <v>16</v>
      </c>
      <c r="L31" s="88">
        <f t="shared" si="7"/>
        <v>0</v>
      </c>
      <c r="M31" s="88">
        <f t="shared" si="7"/>
        <v>0</v>
      </c>
      <c r="N31" s="88">
        <f t="shared" si="7"/>
        <v>0</v>
      </c>
      <c r="O31" s="88">
        <f t="shared" si="7"/>
        <v>0</v>
      </c>
      <c r="P31" s="89">
        <f t="shared" si="7"/>
        <v>0</v>
      </c>
      <c r="Q31" s="90">
        <f>SUM(F31:P31)</f>
        <v>0</v>
      </c>
    </row>
    <row r="32" spans="1:17" ht="18" customHeight="1" thickTop="1" x14ac:dyDescent="0.25">
      <c r="A32" s="13"/>
      <c r="B32" s="150"/>
      <c r="C32" s="42"/>
      <c r="D32" s="42"/>
      <c r="F32" s="46"/>
      <c r="G32" s="46"/>
      <c r="H32" s="46"/>
      <c r="I32" s="46"/>
      <c r="J32" s="46"/>
      <c r="K32" s="46"/>
      <c r="L32" s="46"/>
      <c r="M32" s="46"/>
      <c r="N32" s="46"/>
      <c r="O32" s="46"/>
      <c r="P32" s="46"/>
      <c r="Q32" s="83"/>
    </row>
    <row r="33" spans="1:17" ht="31.5" customHeight="1" x14ac:dyDescent="0.25">
      <c r="A33" s="213" t="s">
        <v>54</v>
      </c>
      <c r="B33" s="213"/>
      <c r="C33" s="213"/>
      <c r="D33" s="213"/>
      <c r="E33" s="214"/>
      <c r="F33" s="51">
        <f>F11+F30</f>
        <v>30</v>
      </c>
      <c r="G33" s="51">
        <f t="shared" ref="F33:P34" si="8">F33+G30</f>
        <v>0</v>
      </c>
      <c r="H33" s="51">
        <f t="shared" si="8"/>
        <v>0</v>
      </c>
      <c r="I33" s="51">
        <f t="shared" si="8"/>
        <v>0</v>
      </c>
      <c r="J33" s="51">
        <f t="shared" si="8"/>
        <v>0</v>
      </c>
      <c r="K33" s="51">
        <f t="shared" si="8"/>
        <v>44</v>
      </c>
      <c r="L33" s="51">
        <f t="shared" si="8"/>
        <v>94</v>
      </c>
      <c r="M33" s="51">
        <f t="shared" si="8"/>
        <v>142</v>
      </c>
      <c r="N33" s="51">
        <f t="shared" si="8"/>
        <v>248</v>
      </c>
      <c r="O33" s="51">
        <f t="shared" si="8"/>
        <v>330</v>
      </c>
      <c r="P33" s="52">
        <f t="shared" si="8"/>
        <v>360</v>
      </c>
      <c r="Q33" s="225" t="s">
        <v>32</v>
      </c>
    </row>
    <row r="34" spans="1:17" ht="28.5" customHeight="1" x14ac:dyDescent="0.2">
      <c r="A34" s="213" t="s">
        <v>52</v>
      </c>
      <c r="B34" s="213"/>
      <c r="C34" s="213"/>
      <c r="D34" s="213"/>
      <c r="E34" s="214"/>
      <c r="F34" s="53">
        <f t="shared" si="8"/>
        <v>0</v>
      </c>
      <c r="G34" s="53">
        <f t="shared" si="8"/>
        <v>-10</v>
      </c>
      <c r="H34" s="53">
        <f t="shared" si="8"/>
        <v>-22</v>
      </c>
      <c r="I34" s="53">
        <f t="shared" si="8"/>
        <v>-54</v>
      </c>
      <c r="J34" s="53">
        <f t="shared" si="8"/>
        <v>-16</v>
      </c>
      <c r="K34" s="53">
        <f t="shared" si="8"/>
        <v>0</v>
      </c>
      <c r="L34" s="53">
        <f t="shared" si="8"/>
        <v>0</v>
      </c>
      <c r="M34" s="53">
        <f t="shared" si="8"/>
        <v>0</v>
      </c>
      <c r="N34" s="53">
        <f t="shared" si="8"/>
        <v>0</v>
      </c>
      <c r="O34" s="53">
        <f t="shared" si="8"/>
        <v>0</v>
      </c>
      <c r="P34" s="54">
        <f t="shared" si="8"/>
        <v>0</v>
      </c>
      <c r="Q34" s="226"/>
    </row>
    <row r="35" spans="1:17" ht="13.5" customHeight="1" x14ac:dyDescent="0.25">
      <c r="A35" s="13"/>
      <c r="B35" s="150"/>
      <c r="C35" s="42"/>
      <c r="D35" s="42"/>
      <c r="E35" s="42"/>
      <c r="F35" s="42"/>
      <c r="G35" s="22"/>
      <c r="H35" s="22"/>
      <c r="I35" s="22"/>
      <c r="J35" s="22"/>
      <c r="K35" s="22"/>
      <c r="L35" s="22"/>
      <c r="M35" s="22"/>
      <c r="N35" s="22"/>
      <c r="O35" s="22"/>
      <c r="P35" s="22"/>
      <c r="Q35" s="22"/>
    </row>
    <row r="36" spans="1:17" ht="15.95" customHeight="1" x14ac:dyDescent="0.25">
      <c r="A36" s="13"/>
      <c r="B36" s="150"/>
      <c r="C36" s="42"/>
      <c r="D36" s="42"/>
      <c r="E36" s="42"/>
      <c r="F36" s="42"/>
      <c r="G36" s="56">
        <v>1</v>
      </c>
      <c r="H36" s="56">
        <f>G36+1</f>
        <v>2</v>
      </c>
      <c r="I36" s="56">
        <f t="shared" ref="I36:P37" si="9">H36+1</f>
        <v>3</v>
      </c>
      <c r="J36" s="56">
        <f t="shared" si="9"/>
        <v>4</v>
      </c>
      <c r="K36" s="56">
        <f t="shared" si="9"/>
        <v>5</v>
      </c>
      <c r="L36" s="56">
        <f t="shared" si="9"/>
        <v>6</v>
      </c>
      <c r="M36" s="56">
        <f t="shared" si="9"/>
        <v>7</v>
      </c>
      <c r="N36" s="56">
        <f t="shared" si="9"/>
        <v>8</v>
      </c>
      <c r="O36" s="56">
        <f t="shared" si="9"/>
        <v>9</v>
      </c>
      <c r="P36" s="56">
        <f t="shared" si="9"/>
        <v>10</v>
      </c>
      <c r="Q36" s="56" t="s">
        <v>1</v>
      </c>
    </row>
    <row r="37" spans="1:17" ht="15.95" customHeight="1" x14ac:dyDescent="0.25">
      <c r="A37" s="13"/>
      <c r="B37" s="150"/>
      <c r="C37" s="42"/>
      <c r="D37" s="42"/>
      <c r="E37" s="42"/>
      <c r="F37" s="42"/>
      <c r="G37" s="58">
        <v>2021</v>
      </c>
      <c r="H37" s="58">
        <f>G37+1</f>
        <v>2022</v>
      </c>
      <c r="I37" s="58">
        <f t="shared" si="9"/>
        <v>2023</v>
      </c>
      <c r="J37" s="58">
        <f t="shared" si="9"/>
        <v>2024</v>
      </c>
      <c r="K37" s="58">
        <f t="shared" si="9"/>
        <v>2025</v>
      </c>
      <c r="L37" s="58">
        <f t="shared" si="9"/>
        <v>2026</v>
      </c>
      <c r="M37" s="58">
        <f t="shared" si="9"/>
        <v>2027</v>
      </c>
      <c r="N37" s="58">
        <f t="shared" si="9"/>
        <v>2028</v>
      </c>
      <c r="O37" s="58">
        <f t="shared" si="9"/>
        <v>2029</v>
      </c>
      <c r="P37" s="58">
        <f t="shared" si="9"/>
        <v>2030</v>
      </c>
      <c r="Q37" s="59" t="s">
        <v>2</v>
      </c>
    </row>
    <row r="38" spans="1:17" ht="18" customHeight="1" x14ac:dyDescent="0.25">
      <c r="A38" s="197" t="s">
        <v>51</v>
      </c>
      <c r="B38" s="198"/>
      <c r="C38" s="42"/>
      <c r="D38" s="42"/>
      <c r="E38" s="42"/>
      <c r="F38" s="91"/>
      <c r="G38" s="27"/>
      <c r="H38" s="27"/>
      <c r="I38" s="27"/>
      <c r="J38" s="27"/>
      <c r="K38" s="27"/>
      <c r="L38" s="27"/>
      <c r="M38" s="27"/>
      <c r="N38" s="27"/>
      <c r="O38" s="27"/>
      <c r="P38" s="27"/>
      <c r="Q38" s="27"/>
    </row>
    <row r="39" spans="1:17" ht="18" customHeight="1" x14ac:dyDescent="0.25">
      <c r="A39" s="200" t="s">
        <v>18</v>
      </c>
      <c r="B39" s="199"/>
      <c r="C39" s="15"/>
      <c r="D39" s="15"/>
      <c r="E39" s="15"/>
      <c r="F39" s="15"/>
      <c r="G39" s="75">
        <f t="shared" ref="G39:P39" si="10">F34/$F$7</f>
        <v>0</v>
      </c>
      <c r="H39" s="63">
        <f t="shared" si="10"/>
        <v>-0.66666666666666663</v>
      </c>
      <c r="I39" s="63">
        <f t="shared" si="10"/>
        <v>-1.4666666666666666</v>
      </c>
      <c r="J39" s="63">
        <f t="shared" si="10"/>
        <v>-3.6</v>
      </c>
      <c r="K39" s="63">
        <f t="shared" si="10"/>
        <v>-1.0666666666666667</v>
      </c>
      <c r="L39" s="63">
        <f t="shared" si="10"/>
        <v>0</v>
      </c>
      <c r="M39" s="63">
        <f t="shared" si="10"/>
        <v>0</v>
      </c>
      <c r="N39" s="63">
        <f t="shared" si="10"/>
        <v>0</v>
      </c>
      <c r="O39" s="63">
        <f t="shared" si="10"/>
        <v>0</v>
      </c>
      <c r="P39" s="128">
        <f t="shared" si="10"/>
        <v>0</v>
      </c>
      <c r="Q39" s="64">
        <f>SUM(G39:P39)</f>
        <v>-6.8</v>
      </c>
    </row>
    <row r="40" spans="1:17" ht="18" customHeight="1" x14ac:dyDescent="0.2">
      <c r="A40" s="215" t="s">
        <v>53</v>
      </c>
      <c r="B40" s="215"/>
      <c r="C40" s="215"/>
      <c r="D40" s="215"/>
      <c r="E40" s="215"/>
      <c r="F40" s="215"/>
      <c r="G40" s="76">
        <f t="shared" ref="G40:P40" si="11">F34*$P$7</f>
        <v>0</v>
      </c>
      <c r="H40" s="65">
        <f t="shared" si="11"/>
        <v>-0.5</v>
      </c>
      <c r="I40" s="65">
        <f t="shared" si="11"/>
        <v>-1.1000000000000001</v>
      </c>
      <c r="J40" s="65">
        <f t="shared" si="11"/>
        <v>-2.7</v>
      </c>
      <c r="K40" s="65">
        <f t="shared" si="11"/>
        <v>-0.8</v>
      </c>
      <c r="L40" s="65">
        <f t="shared" si="11"/>
        <v>0</v>
      </c>
      <c r="M40" s="65">
        <f t="shared" si="11"/>
        <v>0</v>
      </c>
      <c r="N40" s="65">
        <f t="shared" si="11"/>
        <v>0</v>
      </c>
      <c r="O40" s="65">
        <f t="shared" si="11"/>
        <v>0</v>
      </c>
      <c r="P40" s="106">
        <f t="shared" si="11"/>
        <v>0</v>
      </c>
      <c r="Q40" s="66">
        <f>SUM(G40:P40)</f>
        <v>-5.1000000000000005</v>
      </c>
    </row>
    <row r="41" spans="1:17" ht="18" customHeight="1" thickBot="1" x14ac:dyDescent="0.3">
      <c r="A41" s="216" t="s">
        <v>19</v>
      </c>
      <c r="B41" s="216"/>
      <c r="C41" s="216"/>
      <c r="D41" s="216"/>
      <c r="E41" s="216"/>
      <c r="F41" s="217"/>
      <c r="G41" s="120">
        <f t="shared" ref="G41:P41" si="12">SUM(G39:G40)</f>
        <v>0</v>
      </c>
      <c r="H41" s="121">
        <f t="shared" si="12"/>
        <v>-1.1666666666666665</v>
      </c>
      <c r="I41" s="121">
        <f t="shared" si="12"/>
        <v>-2.5666666666666664</v>
      </c>
      <c r="J41" s="121">
        <f t="shared" si="12"/>
        <v>-6.3000000000000007</v>
      </c>
      <c r="K41" s="121">
        <f t="shared" si="12"/>
        <v>-1.8666666666666667</v>
      </c>
      <c r="L41" s="121">
        <f t="shared" si="12"/>
        <v>0</v>
      </c>
      <c r="M41" s="121">
        <f t="shared" si="12"/>
        <v>0</v>
      </c>
      <c r="N41" s="121">
        <f t="shared" si="12"/>
        <v>0</v>
      </c>
      <c r="O41" s="121">
        <f t="shared" si="12"/>
        <v>0</v>
      </c>
      <c r="P41" s="121">
        <f t="shared" si="12"/>
        <v>0</v>
      </c>
      <c r="Q41" s="122">
        <f>SUM(G41:P41)</f>
        <v>-11.9</v>
      </c>
    </row>
    <row r="42" spans="1:17" s="8" customFormat="1" ht="21" customHeight="1" thickTop="1" x14ac:dyDescent="0.2">
      <c r="A42" s="210" t="s">
        <v>60</v>
      </c>
      <c r="B42" s="210"/>
      <c r="C42" s="210"/>
      <c r="D42" s="210"/>
      <c r="E42" s="210"/>
      <c r="F42" s="210"/>
      <c r="G42" s="77">
        <f>0</f>
        <v>0</v>
      </c>
      <c r="H42" s="32">
        <f>(P13*(1+$P$8))/2</f>
        <v>2.0499999999999998</v>
      </c>
      <c r="I42" s="32">
        <f>(H42*(1+$P$8))*2</f>
        <v>4.2024999999999997</v>
      </c>
      <c r="J42" s="32">
        <f>I42*(1+$P$8)</f>
        <v>4.3075624999999995</v>
      </c>
      <c r="K42" s="32">
        <f>J42*(1+$P$8)</f>
        <v>4.4152515624999991</v>
      </c>
      <c r="L42" s="32">
        <f>K42*(1+$P$8)</f>
        <v>4.5256328515624986</v>
      </c>
      <c r="M42" s="32">
        <f>L42*(1+$P$8)</f>
        <v>4.6387736728515607</v>
      </c>
      <c r="N42" s="31"/>
      <c r="O42" s="31"/>
      <c r="P42" s="31"/>
      <c r="Q42" s="207"/>
    </row>
    <row r="43" spans="1:17" s="8" customFormat="1" ht="45.75" customHeight="1" x14ac:dyDescent="0.2">
      <c r="A43" s="218" t="s">
        <v>61</v>
      </c>
      <c r="B43" s="218"/>
      <c r="C43" s="218"/>
      <c r="D43" s="218"/>
      <c r="E43" s="218"/>
      <c r="F43" s="219"/>
      <c r="G43" s="208"/>
      <c r="H43" s="32"/>
      <c r="I43" s="32"/>
      <c r="J43" s="32"/>
      <c r="K43" s="32"/>
      <c r="L43" s="32"/>
      <c r="M43" s="32"/>
      <c r="N43" s="31"/>
      <c r="O43" s="31"/>
      <c r="P43" s="31"/>
      <c r="Q43" s="209"/>
    </row>
    <row r="44" spans="1:17" s="8" customFormat="1" ht="18.75" customHeight="1" x14ac:dyDescent="0.25">
      <c r="A44" s="220" t="s">
        <v>16</v>
      </c>
      <c r="B44" s="220"/>
      <c r="C44" s="220"/>
      <c r="D44" s="220"/>
      <c r="E44" s="220"/>
      <c r="F44" s="221"/>
      <c r="G44" s="78">
        <f t="shared" ref="G44:I44" si="13">-IF(SUM(G41:G43)&lt;0,SUM(G41:G43),0)</f>
        <v>0</v>
      </c>
      <c r="H44" s="67">
        <f t="shared" si="13"/>
        <v>0</v>
      </c>
      <c r="I44" s="67">
        <f t="shared" si="13"/>
        <v>0</v>
      </c>
      <c r="J44" s="67">
        <f t="shared" ref="J44:M44" si="14">-IF(SUM(J41:J43)&lt;0,SUM(J41:J43),0)</f>
        <v>1.9924375000000012</v>
      </c>
      <c r="K44" s="67">
        <f t="shared" si="14"/>
        <v>0</v>
      </c>
      <c r="L44" s="67">
        <f t="shared" si="14"/>
        <v>0</v>
      </c>
      <c r="M44" s="67">
        <f t="shared" si="14"/>
        <v>0</v>
      </c>
      <c r="N44" s="68"/>
      <c r="O44" s="68"/>
      <c r="P44" s="68"/>
      <c r="Q44" s="69">
        <f t="shared" ref="Q44:Q54" si="15">SUM(G44:P44)</f>
        <v>1.9924375000000012</v>
      </c>
    </row>
    <row r="45" spans="1:17" ht="17.25" customHeight="1" x14ac:dyDescent="0.25">
      <c r="A45" s="98" t="s">
        <v>21</v>
      </c>
      <c r="B45" s="92"/>
      <c r="C45" s="92"/>
      <c r="D45" s="92"/>
      <c r="E45" s="93"/>
      <c r="F45" s="141">
        <f>G44</f>
        <v>0</v>
      </c>
      <c r="G45" s="70"/>
      <c r="H45" s="71">
        <f>-$F45/(10-$G$36)</f>
        <v>0</v>
      </c>
      <c r="I45" s="71">
        <f t="shared" ref="I45:P45" si="16">-$F45/(10-$G$36)</f>
        <v>0</v>
      </c>
      <c r="J45" s="71">
        <f t="shared" si="16"/>
        <v>0</v>
      </c>
      <c r="K45" s="71">
        <f t="shared" si="16"/>
        <v>0</v>
      </c>
      <c r="L45" s="71">
        <f t="shared" si="16"/>
        <v>0</v>
      </c>
      <c r="M45" s="71">
        <f t="shared" si="16"/>
        <v>0</v>
      </c>
      <c r="N45" s="71">
        <f t="shared" si="16"/>
        <v>0</v>
      </c>
      <c r="O45" s="71">
        <f t="shared" si="16"/>
        <v>0</v>
      </c>
      <c r="P45" s="71">
        <f t="shared" si="16"/>
        <v>0</v>
      </c>
      <c r="Q45" s="72">
        <f t="shared" si="15"/>
        <v>0</v>
      </c>
    </row>
    <row r="46" spans="1:17" ht="18" customHeight="1" x14ac:dyDescent="0.2">
      <c r="A46" s="211" t="s">
        <v>62</v>
      </c>
      <c r="B46" s="211"/>
      <c r="C46" s="211"/>
      <c r="D46" s="211"/>
      <c r="E46" s="212"/>
      <c r="F46" s="142">
        <f>H44</f>
        <v>0</v>
      </c>
      <c r="G46" s="70"/>
      <c r="H46" s="70"/>
      <c r="I46" s="71">
        <f>-$F46/(10-$H$36)</f>
        <v>0</v>
      </c>
      <c r="J46" s="71">
        <f t="shared" ref="J46:P46" si="17">-$F46/(10-$H$36)</f>
        <v>0</v>
      </c>
      <c r="K46" s="71">
        <f t="shared" si="17"/>
        <v>0</v>
      </c>
      <c r="L46" s="71">
        <f t="shared" si="17"/>
        <v>0</v>
      </c>
      <c r="M46" s="71">
        <f t="shared" si="17"/>
        <v>0</v>
      </c>
      <c r="N46" s="71">
        <f t="shared" si="17"/>
        <v>0</v>
      </c>
      <c r="O46" s="71">
        <f t="shared" si="17"/>
        <v>0</v>
      </c>
      <c r="P46" s="71">
        <f t="shared" si="17"/>
        <v>0</v>
      </c>
      <c r="Q46" s="72">
        <f t="shared" si="15"/>
        <v>0</v>
      </c>
    </row>
    <row r="47" spans="1:17" s="50" customFormat="1" ht="18" customHeight="1" x14ac:dyDescent="0.2">
      <c r="A47" s="211"/>
      <c r="B47" s="211"/>
      <c r="C47" s="211"/>
      <c r="D47" s="211"/>
      <c r="E47" s="212"/>
      <c r="F47" s="142">
        <f>I44</f>
        <v>0</v>
      </c>
      <c r="G47" s="70"/>
      <c r="H47" s="73"/>
      <c r="I47" s="70"/>
      <c r="J47" s="71">
        <f>-$F47/(10-$I$36)</f>
        <v>0</v>
      </c>
      <c r="K47" s="71">
        <f t="shared" ref="K47:P47" si="18">-$F47/(10-$I$36)</f>
        <v>0</v>
      </c>
      <c r="L47" s="71">
        <f t="shared" si="18"/>
        <v>0</v>
      </c>
      <c r="M47" s="71">
        <f t="shared" si="18"/>
        <v>0</v>
      </c>
      <c r="N47" s="71">
        <f t="shared" si="18"/>
        <v>0</v>
      </c>
      <c r="O47" s="71">
        <f t="shared" si="18"/>
        <v>0</v>
      </c>
      <c r="P47" s="71">
        <f t="shared" si="18"/>
        <v>0</v>
      </c>
      <c r="Q47" s="72">
        <f t="shared" si="15"/>
        <v>0</v>
      </c>
    </row>
    <row r="48" spans="1:17" s="50" customFormat="1" ht="18" customHeight="1" x14ac:dyDescent="0.2">
      <c r="A48" s="211"/>
      <c r="B48" s="211"/>
      <c r="C48" s="211"/>
      <c r="D48" s="211"/>
      <c r="E48" s="212"/>
      <c r="F48" s="142">
        <f>J44</f>
        <v>1.9924375000000012</v>
      </c>
      <c r="G48" s="70"/>
      <c r="H48" s="73"/>
      <c r="I48" s="70"/>
      <c r="J48" s="73"/>
      <c r="K48" s="71">
        <f>-$F48/(10-$J$36)</f>
        <v>-0.33207291666666688</v>
      </c>
      <c r="L48" s="71">
        <f t="shared" ref="L48:P48" si="19">-$F48/(10-$J$36)</f>
        <v>-0.33207291666666688</v>
      </c>
      <c r="M48" s="71">
        <f t="shared" si="19"/>
        <v>-0.33207291666666688</v>
      </c>
      <c r="N48" s="71">
        <f t="shared" si="19"/>
        <v>-0.33207291666666688</v>
      </c>
      <c r="O48" s="71">
        <f t="shared" si="19"/>
        <v>-0.33207291666666688</v>
      </c>
      <c r="P48" s="71">
        <f t="shared" si="19"/>
        <v>-0.33207291666666688</v>
      </c>
      <c r="Q48" s="72">
        <f t="shared" si="15"/>
        <v>-1.9924375000000014</v>
      </c>
    </row>
    <row r="49" spans="1:17" s="50" customFormat="1" ht="18" customHeight="1" x14ac:dyDescent="0.2">
      <c r="A49" s="211"/>
      <c r="B49" s="211"/>
      <c r="C49" s="211"/>
      <c r="D49" s="211"/>
      <c r="E49" s="212"/>
      <c r="F49" s="142">
        <f>K44</f>
        <v>0</v>
      </c>
      <c r="G49" s="70"/>
      <c r="H49" s="73"/>
      <c r="I49" s="70"/>
      <c r="J49" s="73"/>
      <c r="K49" s="73"/>
      <c r="L49" s="71">
        <f>-$F49/(10-$K$36)</f>
        <v>0</v>
      </c>
      <c r="M49" s="71">
        <f t="shared" ref="M49:P49" si="20">-$F49/(10-$K$36)</f>
        <v>0</v>
      </c>
      <c r="N49" s="71">
        <f t="shared" si="20"/>
        <v>0</v>
      </c>
      <c r="O49" s="71">
        <f t="shared" si="20"/>
        <v>0</v>
      </c>
      <c r="P49" s="71">
        <f t="shared" si="20"/>
        <v>0</v>
      </c>
      <c r="Q49" s="72">
        <f t="shared" si="15"/>
        <v>0</v>
      </c>
    </row>
    <row r="50" spans="1:17" s="50" customFormat="1" ht="18" customHeight="1" x14ac:dyDescent="0.2">
      <c r="A50" s="211"/>
      <c r="B50" s="211"/>
      <c r="C50" s="211"/>
      <c r="D50" s="211"/>
      <c r="E50" s="212"/>
      <c r="F50" s="142">
        <f>L44</f>
        <v>0</v>
      </c>
      <c r="G50" s="70"/>
      <c r="H50" s="73"/>
      <c r="I50" s="70"/>
      <c r="J50" s="73"/>
      <c r="K50" s="73"/>
      <c r="L50" s="73"/>
      <c r="M50" s="71">
        <f>-$F50/(10-$L$36)</f>
        <v>0</v>
      </c>
      <c r="N50" s="71">
        <f t="shared" ref="N50:P50" si="21">-$F50/(10-$L$36)</f>
        <v>0</v>
      </c>
      <c r="O50" s="71">
        <f t="shared" si="21"/>
        <v>0</v>
      </c>
      <c r="P50" s="71">
        <f t="shared" si="21"/>
        <v>0</v>
      </c>
      <c r="Q50" s="72">
        <f t="shared" si="15"/>
        <v>0</v>
      </c>
    </row>
    <row r="51" spans="1:17" s="50" customFormat="1" ht="18" customHeight="1" x14ac:dyDescent="0.2">
      <c r="A51" s="94"/>
      <c r="B51" s="94"/>
      <c r="C51" s="94"/>
      <c r="D51" s="94"/>
      <c r="E51" s="95"/>
      <c r="F51" s="147">
        <f>M44</f>
        <v>0</v>
      </c>
      <c r="G51" s="70"/>
      <c r="H51" s="73"/>
      <c r="I51" s="70"/>
      <c r="J51" s="73"/>
      <c r="K51" s="73"/>
      <c r="L51" s="73"/>
      <c r="M51" s="73"/>
      <c r="N51" s="71">
        <f>-$F51/(10-$M$36)</f>
        <v>0</v>
      </c>
      <c r="O51" s="71">
        <f t="shared" ref="O51:P51" si="22">-$F51/(10-$M$36)</f>
        <v>0</v>
      </c>
      <c r="P51" s="71">
        <f t="shared" si="22"/>
        <v>0</v>
      </c>
      <c r="Q51" s="80">
        <f t="shared" si="15"/>
        <v>0</v>
      </c>
    </row>
    <row r="52" spans="1:17" s="50" customFormat="1" ht="18" customHeight="1" x14ac:dyDescent="0.2">
      <c r="A52" s="96"/>
      <c r="B52" s="96"/>
      <c r="C52" s="96"/>
      <c r="D52" s="96"/>
      <c r="E52" s="97"/>
      <c r="F52" s="143">
        <f>SUM(F45:F47)</f>
        <v>0</v>
      </c>
      <c r="G52" s="82"/>
      <c r="H52" s="81">
        <f>SUM(H45:H51)</f>
        <v>0</v>
      </c>
      <c r="I52" s="81">
        <f t="shared" ref="I52:P52" si="23">SUM(I45:I51)</f>
        <v>0</v>
      </c>
      <c r="J52" s="81">
        <f t="shared" si="23"/>
        <v>0</v>
      </c>
      <c r="K52" s="81">
        <f t="shared" si="23"/>
        <v>-0.33207291666666688</v>
      </c>
      <c r="L52" s="81">
        <f t="shared" si="23"/>
        <v>-0.33207291666666688</v>
      </c>
      <c r="M52" s="81">
        <f t="shared" si="23"/>
        <v>-0.33207291666666688</v>
      </c>
      <c r="N52" s="81">
        <f t="shared" si="23"/>
        <v>-0.33207291666666688</v>
      </c>
      <c r="O52" s="81">
        <f t="shared" si="23"/>
        <v>-0.33207291666666688</v>
      </c>
      <c r="P52" s="81">
        <f t="shared" si="23"/>
        <v>-0.33207291666666688</v>
      </c>
      <c r="Q52" s="79">
        <f>SUM(Q45:Q51)</f>
        <v>-1.9924375000000014</v>
      </c>
    </row>
    <row r="53" spans="1:17" s="50" customFormat="1" ht="18" customHeight="1" x14ac:dyDescent="0.25">
      <c r="A53" s="117" t="s">
        <v>17</v>
      </c>
      <c r="B53" s="118"/>
      <c r="C53" s="118"/>
      <c r="D53" s="118"/>
      <c r="E53" s="118"/>
      <c r="F53" s="119"/>
      <c r="G53" s="113">
        <f t="shared" ref="G53:P53" si="24">G44+G52</f>
        <v>0</v>
      </c>
      <c r="H53" s="114">
        <f t="shared" si="24"/>
        <v>0</v>
      </c>
      <c r="I53" s="114">
        <f t="shared" si="24"/>
        <v>0</v>
      </c>
      <c r="J53" s="114">
        <f t="shared" si="24"/>
        <v>1.9924375000000012</v>
      </c>
      <c r="K53" s="114">
        <f t="shared" si="24"/>
        <v>-0.33207291666666688</v>
      </c>
      <c r="L53" s="114">
        <f t="shared" si="24"/>
        <v>-0.33207291666666688</v>
      </c>
      <c r="M53" s="114">
        <f t="shared" si="24"/>
        <v>-0.33207291666666688</v>
      </c>
      <c r="N53" s="114">
        <f t="shared" si="24"/>
        <v>-0.33207291666666688</v>
      </c>
      <c r="O53" s="114">
        <f t="shared" si="24"/>
        <v>-0.33207291666666688</v>
      </c>
      <c r="P53" s="115">
        <f t="shared" si="24"/>
        <v>-0.33207291666666688</v>
      </c>
      <c r="Q53" s="116">
        <f t="shared" si="15"/>
        <v>0</v>
      </c>
    </row>
    <row r="54" spans="1:17" s="50" customFormat="1" ht="18" customHeight="1" thickBot="1" x14ac:dyDescent="0.3">
      <c r="A54" s="222" t="s">
        <v>10</v>
      </c>
      <c r="B54" s="222"/>
      <c r="C54" s="222"/>
      <c r="D54" s="222"/>
      <c r="E54" s="222"/>
      <c r="F54" s="223"/>
      <c r="G54" s="120">
        <f>G41+G53</f>
        <v>0</v>
      </c>
      <c r="H54" s="121">
        <f t="shared" ref="H54:P54" si="25">H41+H53</f>
        <v>-1.1666666666666665</v>
      </c>
      <c r="I54" s="121">
        <f t="shared" si="25"/>
        <v>-2.5666666666666664</v>
      </c>
      <c r="J54" s="121">
        <f t="shared" si="25"/>
        <v>-4.3075624999999995</v>
      </c>
      <c r="K54" s="121">
        <f t="shared" si="25"/>
        <v>-2.1987395833333334</v>
      </c>
      <c r="L54" s="121">
        <f t="shared" si="25"/>
        <v>-0.33207291666666688</v>
      </c>
      <c r="M54" s="121">
        <f t="shared" si="25"/>
        <v>-0.33207291666666688</v>
      </c>
      <c r="N54" s="121">
        <f t="shared" si="25"/>
        <v>-0.33207291666666688</v>
      </c>
      <c r="O54" s="121">
        <f t="shared" si="25"/>
        <v>-0.33207291666666688</v>
      </c>
      <c r="P54" s="123">
        <f t="shared" si="25"/>
        <v>-0.33207291666666688</v>
      </c>
      <c r="Q54" s="122">
        <f t="shared" si="15"/>
        <v>-11.899999999999997</v>
      </c>
    </row>
    <row r="55" spans="1:17" s="50" customFormat="1" ht="18" customHeight="1" thickTop="1" x14ac:dyDescent="0.2">
      <c r="A55" s="2"/>
      <c r="B55" s="149" t="s">
        <v>11</v>
      </c>
      <c r="C55" s="2"/>
      <c r="D55" s="2"/>
      <c r="E55" s="2"/>
      <c r="F55" s="2"/>
      <c r="G55" s="21">
        <f t="shared" ref="G55:P55" si="26">IF(G54&lt;0,-G54/$P$11,G54/$P$11)</f>
        <v>0</v>
      </c>
      <c r="H55" s="21">
        <f t="shared" si="26"/>
        <v>2.121212121212121E-3</v>
      </c>
      <c r="I55" s="21">
        <f t="shared" si="26"/>
        <v>4.6666666666666662E-3</v>
      </c>
      <c r="J55" s="21">
        <f t="shared" si="26"/>
        <v>7.8319318181818177E-3</v>
      </c>
      <c r="K55" s="21">
        <f t="shared" si="26"/>
        <v>3.9977083333333331E-3</v>
      </c>
      <c r="L55" s="21">
        <f t="shared" si="26"/>
        <v>6.0376893939393978E-4</v>
      </c>
      <c r="M55" s="21">
        <f t="shared" si="26"/>
        <v>6.0376893939393978E-4</v>
      </c>
      <c r="N55" s="21">
        <f t="shared" si="26"/>
        <v>6.0376893939393978E-4</v>
      </c>
      <c r="O55" s="21">
        <f t="shared" si="26"/>
        <v>6.0376893939393978E-4</v>
      </c>
      <c r="P55" s="21">
        <f t="shared" si="26"/>
        <v>6.0376893939393978E-4</v>
      </c>
      <c r="Q55" s="2"/>
    </row>
    <row r="56" spans="1:17" s="50" customFormat="1" ht="18" customHeight="1" x14ac:dyDescent="0.2">
      <c r="A56" s="2"/>
      <c r="B56" s="149" t="s">
        <v>12</v>
      </c>
      <c r="C56" s="2"/>
      <c r="D56" s="2"/>
      <c r="E56" s="2"/>
      <c r="F56" s="2"/>
      <c r="G56" s="21">
        <f t="shared" ref="G56:P56" si="27">IF(G54&lt;0,-G54/$P$9,G54/$P$9)</f>
        <v>0</v>
      </c>
      <c r="H56" s="21">
        <f t="shared" si="27"/>
        <v>1.0606060606060605E-3</v>
      </c>
      <c r="I56" s="21">
        <f t="shared" si="27"/>
        <v>2.3333333333333331E-3</v>
      </c>
      <c r="J56" s="21">
        <f t="shared" si="27"/>
        <v>3.9159659090909089E-3</v>
      </c>
      <c r="K56" s="21">
        <f t="shared" si="27"/>
        <v>1.9988541666666666E-3</v>
      </c>
      <c r="L56" s="21">
        <f t="shared" si="27"/>
        <v>3.0188446969696989E-4</v>
      </c>
      <c r="M56" s="21">
        <f t="shared" si="27"/>
        <v>3.0188446969696989E-4</v>
      </c>
      <c r="N56" s="21">
        <f t="shared" si="27"/>
        <v>3.0188446969696989E-4</v>
      </c>
      <c r="O56" s="21">
        <f t="shared" si="27"/>
        <v>3.0188446969696989E-4</v>
      </c>
      <c r="P56" s="21">
        <f t="shared" si="27"/>
        <v>3.0188446969696989E-4</v>
      </c>
      <c r="Q56" s="2"/>
    </row>
    <row r="57" spans="1:17" s="50" customFormat="1" ht="9.9499999999999993" customHeight="1" x14ac:dyDescent="0.2">
      <c r="A57" s="149"/>
      <c r="B57" s="2"/>
      <c r="C57" s="2"/>
      <c r="D57" s="2"/>
      <c r="E57" s="2"/>
      <c r="F57" s="2"/>
      <c r="G57" s="2"/>
      <c r="H57" s="2"/>
      <c r="I57" s="2"/>
      <c r="J57" s="2"/>
      <c r="K57" s="2"/>
      <c r="L57" s="2"/>
      <c r="M57" s="2"/>
      <c r="N57" s="2"/>
      <c r="O57" s="2"/>
      <c r="P57" s="2"/>
      <c r="Q57" s="2"/>
    </row>
    <row r="58" spans="1:17" s="50" customFormat="1" ht="17.25" customHeight="1" thickBot="1" x14ac:dyDescent="0.3">
      <c r="A58" s="224" t="s">
        <v>0</v>
      </c>
      <c r="B58" s="224"/>
      <c r="C58" s="224"/>
      <c r="D58" s="224"/>
      <c r="E58" s="224"/>
      <c r="F58" s="224"/>
      <c r="G58" s="84">
        <f>G53</f>
        <v>0</v>
      </c>
      <c r="H58" s="85">
        <f>G58+H53</f>
        <v>0</v>
      </c>
      <c r="I58" s="85">
        <f t="shared" ref="I58:P58" si="28">H58+I53</f>
        <v>0</v>
      </c>
      <c r="J58" s="85">
        <f t="shared" si="28"/>
        <v>1.9924375000000012</v>
      </c>
      <c r="K58" s="85">
        <f t="shared" si="28"/>
        <v>1.6603645833333343</v>
      </c>
      <c r="L58" s="85">
        <f t="shared" si="28"/>
        <v>1.3282916666666673</v>
      </c>
      <c r="M58" s="85">
        <f t="shared" si="28"/>
        <v>0.99621875000000037</v>
      </c>
      <c r="N58" s="85">
        <f t="shared" si="28"/>
        <v>0.66414583333333344</v>
      </c>
      <c r="O58" s="85">
        <f t="shared" si="28"/>
        <v>0.33207291666666655</v>
      </c>
      <c r="P58" s="86">
        <f t="shared" si="28"/>
        <v>0</v>
      </c>
      <c r="Q58" s="23"/>
    </row>
    <row r="59" spans="1:17" s="50" customFormat="1" ht="18" customHeight="1" thickTop="1" x14ac:dyDescent="0.2">
      <c r="A59" s="2"/>
      <c r="B59" s="149" t="s">
        <v>55</v>
      </c>
      <c r="C59" s="2"/>
      <c r="D59" s="2"/>
      <c r="E59" s="2"/>
      <c r="F59" s="2"/>
      <c r="G59" s="21">
        <f t="shared" ref="G59:P59" si="29">G58/G60</f>
        <v>0</v>
      </c>
      <c r="H59" s="21">
        <f t="shared" si="29"/>
        <v>0</v>
      </c>
      <c r="I59" s="21">
        <f t="shared" si="29"/>
        <v>0</v>
      </c>
      <c r="J59" s="21">
        <f t="shared" si="29"/>
        <v>7.5758079847908786E-4</v>
      </c>
      <c r="K59" s="21">
        <f t="shared" si="29"/>
        <v>6.3131733206590651E-4</v>
      </c>
      <c r="L59" s="21">
        <f t="shared" si="29"/>
        <v>4.9935776942355912E-4</v>
      </c>
      <c r="M59" s="21">
        <f t="shared" si="29"/>
        <v>3.7451832706766929E-4</v>
      </c>
      <c r="N59" s="21">
        <f t="shared" si="29"/>
        <v>2.5446200510855687E-4</v>
      </c>
      <c r="O59" s="21">
        <f t="shared" si="29"/>
        <v>1.2921125162127103E-4</v>
      </c>
      <c r="P59" s="21">
        <f t="shared" si="29"/>
        <v>0</v>
      </c>
      <c r="Q59" s="2"/>
    </row>
    <row r="60" spans="1:17" ht="16.5" customHeight="1" x14ac:dyDescent="0.2">
      <c r="B60" s="2" t="s">
        <v>56</v>
      </c>
      <c r="G60" s="148">
        <f>F8-C19</f>
        <v>2700</v>
      </c>
      <c r="H60" s="148">
        <f>G60-C20</f>
        <v>2680</v>
      </c>
      <c r="I60" s="148">
        <f>H60-C21</f>
        <v>2680</v>
      </c>
      <c r="J60" s="148">
        <f>I60-C22</f>
        <v>2630</v>
      </c>
      <c r="K60" s="148">
        <f>J60-C23</f>
        <v>2630</v>
      </c>
      <c r="L60" s="148">
        <f>K60-C24</f>
        <v>2660</v>
      </c>
      <c r="M60" s="148">
        <f>L60-C25</f>
        <v>2660</v>
      </c>
      <c r="N60" s="148">
        <f>M60-C26</f>
        <v>2610</v>
      </c>
      <c r="O60" s="148">
        <f>N60-C27</f>
        <v>2570</v>
      </c>
      <c r="P60" s="148">
        <f>O60-C28</f>
        <v>2570</v>
      </c>
    </row>
    <row r="61" spans="1:17" s="50" customFormat="1" ht="30" customHeight="1" x14ac:dyDescent="0.2">
      <c r="A61" s="227" t="s">
        <v>57</v>
      </c>
      <c r="B61" s="227"/>
      <c r="C61" s="227"/>
      <c r="D61" s="227"/>
      <c r="E61" s="227"/>
      <c r="F61" s="227"/>
      <c r="G61" s="227"/>
      <c r="H61" s="227"/>
      <c r="I61" s="227"/>
      <c r="J61" s="227"/>
      <c r="K61" s="227"/>
      <c r="L61" s="227"/>
      <c r="M61" s="227"/>
      <c r="N61" s="227"/>
      <c r="O61" s="227"/>
      <c r="P61" s="227"/>
      <c r="Q61" s="227"/>
    </row>
    <row r="63" spans="1:17" ht="15.75" x14ac:dyDescent="0.25">
      <c r="A63" s="107" t="s">
        <v>31</v>
      </c>
      <c r="C63" s="2" t="s">
        <v>38</v>
      </c>
    </row>
    <row r="64" spans="1:17" ht="30" customHeight="1" x14ac:dyDescent="0.2">
      <c r="A64" s="210" t="s">
        <v>63</v>
      </c>
      <c r="B64" s="210"/>
      <c r="C64" s="210"/>
      <c r="D64" s="210"/>
      <c r="E64" s="210"/>
      <c r="F64" s="210"/>
      <c r="G64" s="210"/>
      <c r="H64" s="210"/>
      <c r="I64" s="210"/>
      <c r="J64" s="210"/>
      <c r="K64" s="210"/>
      <c r="L64" s="210"/>
      <c r="M64" s="210"/>
      <c r="N64" s="210"/>
      <c r="O64" s="210"/>
      <c r="P64" s="210"/>
      <c r="Q64" s="210"/>
    </row>
    <row r="65" spans="1:17" ht="59.25" customHeight="1" x14ac:dyDescent="0.2">
      <c r="A65" s="210" t="s">
        <v>39</v>
      </c>
      <c r="B65" s="210"/>
      <c r="C65" s="210"/>
      <c r="D65" s="210"/>
      <c r="E65" s="210"/>
      <c r="F65" s="210"/>
      <c r="G65" s="210"/>
      <c r="H65" s="210"/>
      <c r="I65" s="210"/>
      <c r="J65" s="210"/>
      <c r="K65" s="210"/>
      <c r="L65" s="210"/>
      <c r="M65" s="210"/>
      <c r="N65" s="210"/>
      <c r="O65" s="210"/>
      <c r="P65" s="210"/>
      <c r="Q65" s="210"/>
    </row>
  </sheetData>
  <mergeCells count="28">
    <mergeCell ref="Q7:Q11"/>
    <mergeCell ref="H10:O11"/>
    <mergeCell ref="A7:E7"/>
    <mergeCell ref="A8:E8"/>
    <mergeCell ref="A9:E9"/>
    <mergeCell ref="A11:E11"/>
    <mergeCell ref="A4:E5"/>
    <mergeCell ref="F15:P15"/>
    <mergeCell ref="A16:D16"/>
    <mergeCell ref="E16:E17"/>
    <mergeCell ref="D12:E12"/>
    <mergeCell ref="D13:E13"/>
    <mergeCell ref="A65:Q65"/>
    <mergeCell ref="A46:E48"/>
    <mergeCell ref="A49:E50"/>
    <mergeCell ref="A31:E31"/>
    <mergeCell ref="A40:F40"/>
    <mergeCell ref="A41:F41"/>
    <mergeCell ref="A43:F43"/>
    <mergeCell ref="A44:F44"/>
    <mergeCell ref="A54:F54"/>
    <mergeCell ref="A58:F58"/>
    <mergeCell ref="A64:Q64"/>
    <mergeCell ref="A34:E34"/>
    <mergeCell ref="Q33:Q34"/>
    <mergeCell ref="A33:E33"/>
    <mergeCell ref="A42:F42"/>
    <mergeCell ref="A61:Q61"/>
  </mergeCells>
  <pageMargins left="0.70866141732283472" right="0.11811023622047245" top="0.55118110236220474" bottom="0.35433070866141736" header="0.11811023622047245" footer="0.11811023622047245"/>
  <pageSetup paperSize="5" scale="90" orientation="landscape" r:id="rId1"/>
  <headerFooter>
    <oddFooter>&amp;LMAMH - DGFMP&amp;C2020-07-13</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 comparatif</vt:lpstr>
      <vt:lpstr>Sans lissage</vt:lpstr>
      <vt:lpstr>Lissage 3 ans</vt:lpstr>
      <vt:lpstr>Lissage 4 ans</vt:lpstr>
      <vt:lpstr>Lissage 5 ans</vt:lpstr>
      <vt:lpstr>'Sommaire comparatif'!Impression_des_titres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 Bouchard</dc:creator>
  <cp:lastModifiedBy>Bouchard, Yvon</cp:lastModifiedBy>
  <cp:lastPrinted>2020-07-09T21:26:59Z</cp:lastPrinted>
  <dcterms:created xsi:type="dcterms:W3CDTF">2020-04-14T13:14:38Z</dcterms:created>
  <dcterms:modified xsi:type="dcterms:W3CDTF">2020-07-13T14:23:34Z</dcterms:modified>
</cp:coreProperties>
</file>