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firstSheet="1" activeTab="3"/>
  </bookViews>
  <sheets>
    <sheet name="Sommaire cons." sheetId="1" r:id="rId1"/>
    <sheet name="S70 Résultats-Cons." sheetId="2" r:id="rId2"/>
    <sheet name="S71 Sit.fin+excédent-Cons. " sheetId="3" r:id="rId3"/>
    <sheet name="S72 Revenus-Cons.  " sheetId="4" r:id="rId4"/>
    <sheet name="S73 Charges-Cons." sheetId="5" r:id="rId5"/>
  </sheets>
  <externalReferences>
    <externalReference r:id="rId8"/>
    <externalReference r:id="rId9"/>
  </externalReferences>
  <definedNames>
    <definedName name="avoir">#REF!</definedName>
    <definedName name="changements">#REF!</definedName>
    <definedName name="_xlnm.Print_Area" localSheetId="2">'S71 Sit.fin+excédent-Cons. '!$A$1:$O$72</definedName>
    <definedName name="_xlnm.Print_Area" localSheetId="3">'S72 Revenus-Cons.  '!$A$1:$M$60</definedName>
  </definedNames>
  <calcPr fullCalcOnLoad="1"/>
</workbook>
</file>

<file path=xl/sharedStrings.xml><?xml version="1.0" encoding="utf-8"?>
<sst xmlns="http://schemas.openxmlformats.org/spreadsheetml/2006/main" count="241" uniqueCount="139">
  <si>
    <t>Sommaire de</t>
  </si>
  <si>
    <t>l'information financière consolidée</t>
  </si>
  <si>
    <t>Nom :</t>
  </si>
  <si>
    <t>SOMMAIRE DES RÉSULTATS À DES FINS FISCALES CONSOLIDÉS</t>
  </si>
  <si>
    <t>Administration</t>
  </si>
  <si>
    <t>Organismes</t>
  </si>
  <si>
    <t xml:space="preserve">Total </t>
  </si>
  <si>
    <t>municipale</t>
  </si>
  <si>
    <t>contrôlés</t>
  </si>
  <si>
    <t>Revenus</t>
  </si>
  <si>
    <t>Fonctionnement</t>
  </si>
  <si>
    <t>Investissement</t>
  </si>
  <si>
    <t>Charges</t>
  </si>
  <si>
    <t>Excédent (déficit) de l'exercice</t>
  </si>
  <si>
    <t>Moins : revenus d'investissement</t>
  </si>
  <si>
    <t>(</t>
  </si>
  <si>
    <t>)</t>
  </si>
  <si>
    <t xml:space="preserve">Excédent (déficit) de fonctionnement de l'exercice  </t>
  </si>
  <si>
    <t>avant conciliation à des fins fiscales</t>
  </si>
  <si>
    <t>Éléments de conciliation à des fins fiscales</t>
  </si>
  <si>
    <t>Amortissement des immobilisations</t>
  </si>
  <si>
    <t>Financement à long terme des activités de fonctionnement</t>
  </si>
  <si>
    <t>Remboursement de la dette à long terme</t>
  </si>
  <si>
    <t>Affectations</t>
  </si>
  <si>
    <t xml:space="preserve">  Activités d'investissement</t>
  </si>
  <si>
    <t xml:space="preserve">  Excédent (déficit) accumulé</t>
  </si>
  <si>
    <t>Autres éléments de conciliation</t>
  </si>
  <si>
    <t xml:space="preserve">Excédent (déficit) de fonctionnement de </t>
  </si>
  <si>
    <t>l'exercice à des fins fiscales</t>
  </si>
  <si>
    <t>1. Le total consolidé exclut les opérations réciproques entre l'administration municipale et ses organismes contrôlés.</t>
  </si>
  <si>
    <t>SOMMAIRE DE LA SITUATION FINANCIÈRE CONSOLIDÉE</t>
  </si>
  <si>
    <t xml:space="preserve">Administration </t>
  </si>
  <si>
    <t>Total</t>
  </si>
  <si>
    <t>consolidé</t>
  </si>
  <si>
    <t>Actifs financiers</t>
  </si>
  <si>
    <t>Débiteurs</t>
  </si>
  <si>
    <t>Autres</t>
  </si>
  <si>
    <t>Passifs</t>
  </si>
  <si>
    <t>Dette à long terme</t>
  </si>
  <si>
    <t>Passif au titre des avantages sociaux futurs</t>
  </si>
  <si>
    <t>Actifs financiers nets (dette nette)</t>
  </si>
  <si>
    <t>Actifs non financiers</t>
  </si>
  <si>
    <t>Immobilisations</t>
  </si>
  <si>
    <t>Excédent (déficit) accumulé</t>
  </si>
  <si>
    <t>Excédent (déficit) de fonctionnement non affecté</t>
  </si>
  <si>
    <t>Financement des investissements en cours</t>
  </si>
  <si>
    <t xml:space="preserve">DÉTAIL DE L'EXCÉDENT DE FONCTIONNEMENT AFFECTÉ, DES RÉSERVES FINANCIÈRES </t>
  </si>
  <si>
    <t>ET DES FONDS RÉSERVÉS CONSOLIDÉS</t>
  </si>
  <si>
    <t>Excédent de fonctionnement affecté - Administration</t>
  </si>
  <si>
    <t xml:space="preserve">   -</t>
  </si>
  <si>
    <t xml:space="preserve">   - </t>
  </si>
  <si>
    <t>Excédent de fonctionnement affecté - Organismes</t>
  </si>
  <si>
    <t>SOMMAIRE DES REVENUS CONSOLIDÉS</t>
  </si>
  <si>
    <t xml:space="preserve">                 </t>
  </si>
  <si>
    <t>Taxes</t>
  </si>
  <si>
    <t>Compensations tenant lieu de taxes</t>
  </si>
  <si>
    <t>Quotes-parts</t>
  </si>
  <si>
    <t>Transferts</t>
  </si>
  <si>
    <t>Services rendus</t>
  </si>
  <si>
    <t>SOMMAIRE DES CHARGES CONSOLIDÉES</t>
  </si>
  <si>
    <t>Administration municipale</t>
  </si>
  <si>
    <t>Données consolidées</t>
  </si>
  <si>
    <t>Réalisations</t>
  </si>
  <si>
    <t>Sans ventilation de l'amortissement</t>
  </si>
  <si>
    <t>Ventilation de l'amortissement</t>
  </si>
  <si>
    <t>Administration générale</t>
  </si>
  <si>
    <t>Sécurité publique</t>
  </si>
  <si>
    <t>Police</t>
  </si>
  <si>
    <t>Sécurité incendie</t>
  </si>
  <si>
    <t>Transport</t>
  </si>
  <si>
    <t>Réseau routier</t>
  </si>
  <si>
    <t>Transport collectif</t>
  </si>
  <si>
    <t>Hygiène du milieu</t>
  </si>
  <si>
    <t>Eau et égout</t>
  </si>
  <si>
    <t>Matières résiduelles</t>
  </si>
  <si>
    <t>Santé et bien-être</t>
  </si>
  <si>
    <t xml:space="preserve">Aménagement, urbanisme </t>
  </si>
  <si>
    <t>et développement</t>
  </si>
  <si>
    <t>et zonage</t>
  </si>
  <si>
    <t>Promotion et</t>
  </si>
  <si>
    <t>développement économique</t>
  </si>
  <si>
    <t>Loisirs et culture</t>
  </si>
  <si>
    <t>Réseau d'électricité</t>
  </si>
  <si>
    <t>Frais de financement</t>
  </si>
  <si>
    <t>Extrait du rapport financier, pages S28-1 à S28-3</t>
  </si>
  <si>
    <r>
      <t>consolidé</t>
    </r>
    <r>
      <rPr>
        <b/>
        <vertAlign val="superscript"/>
        <sz val="10"/>
        <rFont val="Arial"/>
        <family val="2"/>
      </rPr>
      <t xml:space="preserve"> 1</t>
    </r>
  </si>
  <si>
    <t>Municipalité XYZ</t>
  </si>
  <si>
    <t>Exercice terminé le 31 décembre 20X2</t>
  </si>
  <si>
    <t>EXERCICE TERMINÉ LE 31 DÉCEMBRE 20X2</t>
  </si>
  <si>
    <t>Réalisations 20X1</t>
  </si>
  <si>
    <t>Budget 20X2</t>
  </si>
  <si>
    <t>Réalisations 20X2</t>
  </si>
  <si>
    <t>AU 31 DÉCEMBRE 20X2</t>
  </si>
  <si>
    <t>20X1</t>
  </si>
  <si>
    <t>20X2</t>
  </si>
  <si>
    <t xml:space="preserve">   - Activités de fonctionnement 20X2</t>
  </si>
  <si>
    <t xml:space="preserve">   - Activités de fonctionnement 20X3</t>
  </si>
  <si>
    <t xml:space="preserve">   - Surplus des anciens secteurs</t>
  </si>
  <si>
    <t xml:space="preserve">   - Promotion de l'excellence</t>
  </si>
  <si>
    <t xml:space="preserve">   - Rénovation et travaux divers</t>
  </si>
  <si>
    <t>Ce sommaire de l'information financière est extrait automatiquement du rapport financier consolidé déposé au Conseil et attesté par le trésorier, sans possibilité de modifications.</t>
  </si>
  <si>
    <t>Excédent de fonctionnement affecté</t>
  </si>
  <si>
    <t>Réserves financières et fonds réservés</t>
  </si>
  <si>
    <t>Gains (pertes) de réévaluation cumulés</t>
  </si>
  <si>
    <t>Dépenses constatées à taxer ou à pourvoir</t>
  </si>
  <si>
    <t>Investissement net dans les immobilisations et autres actifs</t>
  </si>
  <si>
    <t>Placements de portefeuille</t>
  </si>
  <si>
    <t>Réserves financières et fonds réservés -</t>
  </si>
  <si>
    <r>
      <t>Organismes contrôlés</t>
    </r>
    <r>
      <rPr>
        <vertAlign val="superscript"/>
        <sz val="10"/>
        <rFont val="Arial"/>
        <family val="2"/>
      </rPr>
      <t>1</t>
    </r>
  </si>
  <si>
    <t>1. Les éliminations sont imputées aux organismes contrôlés.</t>
  </si>
  <si>
    <t>SOMMAIRE DE L'ENDETTEMENT TOTAL NET À LONG TERME</t>
  </si>
  <si>
    <t>Endettement net à long terme de l'administration municipale</t>
  </si>
  <si>
    <t>Endettement total net à long terme (compte tenu de l'agglomération s'il y a lieu)</t>
  </si>
  <si>
    <t>Extrait du rapport financier, page S25</t>
  </si>
  <si>
    <t>Dette à long terme à la charge de l'organisme municipal</t>
  </si>
  <si>
    <t>Emprunts refinancés par anticipation</t>
  </si>
  <si>
    <t>Excédent accumulé affecté au remboursement de la dette</t>
  </si>
  <si>
    <t>Dette à long terme à la charge des tiers</t>
  </si>
  <si>
    <r>
      <t>Gouvernement du Québec et ses entreprises</t>
    </r>
    <r>
      <rPr>
        <vertAlign val="superscript"/>
        <sz val="9"/>
        <rFont val="Arial"/>
        <family val="2"/>
      </rPr>
      <t>1</t>
    </r>
  </si>
  <si>
    <t xml:space="preserve">Dette en cours de refinancement / Reclassement / </t>
  </si>
  <si>
    <t>Redressement</t>
  </si>
  <si>
    <t>1. Incluant les revenus futurs découlant des ententes conclues avec le Gouvernement du Québec.</t>
  </si>
  <si>
    <t>Extrait du rapport financier, page S37</t>
  </si>
  <si>
    <t>Imposition de droits, amendes et pénalités,</t>
  </si>
  <si>
    <t>revenus de placements de portefeuille</t>
  </si>
  <si>
    <t>SOMMAIRE DE L'ANALYSE DE LA DETTE À LONG TERME CONSOLIDÉE</t>
  </si>
  <si>
    <t xml:space="preserve">Effet net des opérations de </t>
  </si>
  <si>
    <t>restructuration</t>
  </si>
  <si>
    <t>S70</t>
  </si>
  <si>
    <t>S73</t>
  </si>
  <si>
    <t>Extrait du rapport financier, pages S12 et S13</t>
  </si>
  <si>
    <t>Extrait du rapport financier, pages S8, S15 et S23-1</t>
  </si>
  <si>
    <t>Extrait du rapport financier, pages S15 et S23-1</t>
  </si>
  <si>
    <t>Montant à la charge d'une partie des contribuables</t>
  </si>
  <si>
    <t>Extrait du rapport financier, page S12</t>
  </si>
  <si>
    <t>Insuffisance de trésorerie et d'équivalents</t>
  </si>
  <si>
    <t>de trésorerie</t>
  </si>
  <si>
    <t>Trésorerie et équivalents de trésorerie</t>
  </si>
  <si>
    <t>Montant à la charge de l'ensemble des contribuables</t>
  </si>
</sst>
</file>

<file path=xl/styles.xml><?xml version="1.0" encoding="utf-8"?>
<styleSheet xmlns="http://schemas.openxmlformats.org/spreadsheetml/2006/main">
  <numFmts count="5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_-* #,##0\ &quot;$&quot;_-;\-* #,##0\ &quot;$&quot;_-;_-* &quot;-&quot;\ &quot;$&quot;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.00\ _$_-;\-* #,##0.00\ _$_-;_-* &quot;-&quot;??\ _$_-;_-@_-"/>
    <numFmt numFmtId="176" formatCode="#,##0;\(#,##0\)"/>
    <numFmt numFmtId="177" formatCode="#,###;\(#,###\)"/>
    <numFmt numFmtId="178" formatCode="#,##0.0000"/>
    <numFmt numFmtId="179" formatCode="0000"/>
    <numFmt numFmtId="180" formatCode="00"/>
    <numFmt numFmtId="181" formatCode="#,##0_);\(#,##0\)"/>
    <numFmt numFmtId="182" formatCode="#,##0_);[Red]\(#,##0\)"/>
    <numFmt numFmtId="183" formatCode="###,###"/>
    <numFmt numFmtId="184" formatCode="###\ ###"/>
    <numFmt numFmtId="185" formatCode="#,##0\ ;\(#,###\)"/>
    <numFmt numFmtId="186" formatCode="#,##0\ ;\(#,##0\)"/>
    <numFmt numFmtId="187" formatCode="#,##0\ \ ;\(#,##0\)\ "/>
    <numFmt numFmtId="188" formatCode="#\ ##0;\(#\ ##0\)"/>
    <numFmt numFmtId="189" formatCode="#,###;\(#,###\);\-"/>
    <numFmt numFmtId="190" formatCode="#,##0\ _$_-"/>
    <numFmt numFmtId="191" formatCode="0.0000"/>
    <numFmt numFmtId="192" formatCode="#,###\ ;\(#,###\)"/>
    <numFmt numFmtId="193" formatCode="&quot;Vrai&quot;;&quot;Vrai&quot;;&quot;Faux&quot;"/>
    <numFmt numFmtId="194" formatCode="&quot;Actif&quot;;&quot;Actif&quot;;&quot;Inactif&quot;"/>
    <numFmt numFmtId="195" formatCode="#,##0_ ;\-#,##0\ "/>
    <numFmt numFmtId="196" formatCode="[$-C0C]d\ mmmm\ yyyy"/>
    <numFmt numFmtId="197" formatCode="#,###.0;\(#,###.0\)"/>
    <numFmt numFmtId="198" formatCode="#,###.00;\(#,###.00\)"/>
    <numFmt numFmtId="199" formatCode="#,###.000;\(#,###.000\)"/>
    <numFmt numFmtId="200" formatCode="#,###.0000;\(#,###.0000\)"/>
    <numFmt numFmtId="201" formatCode="#,###.00000;\(#,###.00000\)"/>
    <numFmt numFmtId="202" formatCode="#,###.000000;\(#,###.000000\)"/>
    <numFmt numFmtId="203" formatCode="#,###.0000000;\(#,###.0000000\)"/>
    <numFmt numFmtId="204" formatCode="0_ ;\-0\ "/>
    <numFmt numFmtId="205" formatCode="#,##0\ ;\(#,##0\)\ "/>
    <numFmt numFmtId="206" formatCode="_-* #,##0\ _$_-;\-* #,##0\ _$_-;_-* &quot;-&quot;??\ _$_-;_-@_-"/>
    <numFmt numFmtId="207" formatCode="_-[$$-1009]* #,##0.00_-;\-[$$-1009]* #,##0.00_-;_-[$$-1009]* &quot;-&quot;??_-;_-@_-"/>
    <numFmt numFmtId="208" formatCode="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color indexed="28"/>
      <name val="Arial"/>
      <family val="2"/>
    </font>
    <font>
      <b/>
      <sz val="10"/>
      <color indexed="28"/>
      <name val="Arial"/>
      <family val="2"/>
    </font>
    <font>
      <b/>
      <sz val="6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181" fontId="0" fillId="0" borderId="0" applyProtection="0">
      <alignment horizontal="center"/>
    </xf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5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/>
    </xf>
    <xf numFmtId="180" fontId="34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186" fontId="0" fillId="0" borderId="0" xfId="0" applyNumberFormat="1" applyFill="1" applyAlignment="1">
      <alignment/>
    </xf>
    <xf numFmtId="0" fontId="0" fillId="0" borderId="0" xfId="0" applyFill="1" applyAlignment="1">
      <alignment horizontal="center" textRotation="180"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186" fontId="34" fillId="0" borderId="0" xfId="0" applyNumberFormat="1" applyFont="1" applyFill="1" applyAlignment="1">
      <alignment horizontal="center"/>
    </xf>
    <xf numFmtId="49" fontId="34" fillId="0" borderId="11" xfId="51" applyNumberFormat="1" applyFont="1" applyFill="1" applyBorder="1" applyAlignment="1">
      <alignment horizontal="center" wrapText="1"/>
    </xf>
    <xf numFmtId="176" fontId="34" fillId="0" borderId="11" xfId="51" applyNumberFormat="1" applyFont="1" applyFill="1" applyBorder="1" applyAlignment="1">
      <alignment horizontal="centerContinuous"/>
    </xf>
    <xf numFmtId="0" fontId="0" fillId="0" borderId="11" xfId="0" applyFill="1" applyBorder="1" applyAlignment="1">
      <alignment/>
    </xf>
    <xf numFmtId="0" fontId="35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86" fontId="0" fillId="0" borderId="0" xfId="51" applyNumberFormat="1" applyFont="1" applyFill="1" applyBorder="1" applyAlignment="1">
      <alignment horizontal="centerContinuous"/>
    </xf>
    <xf numFmtId="176" fontId="0" fillId="0" borderId="0" xfId="51" applyNumberFormat="1" applyFont="1" applyFill="1" applyBorder="1" applyAlignment="1">
      <alignment horizontal="centerContinuous"/>
    </xf>
    <xf numFmtId="0" fontId="34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176" fontId="0" fillId="0" borderId="0" xfId="51" applyNumberFormat="1" applyFill="1" applyAlignment="1">
      <alignment/>
    </xf>
    <xf numFmtId="0" fontId="40" fillId="0" borderId="0" xfId="0" applyFont="1" applyFill="1" applyAlignment="1">
      <alignment horizontal="center"/>
    </xf>
    <xf numFmtId="186" fontId="40" fillId="0" borderId="0" xfId="51" applyNumberFormat="1" applyFont="1" applyFill="1" applyAlignment="1">
      <alignment horizontal="center"/>
    </xf>
    <xf numFmtId="186" fontId="0" fillId="0" borderId="0" xfId="51" applyNumberFormat="1" applyFont="1" applyFill="1" applyAlignment="1">
      <alignment/>
    </xf>
    <xf numFmtId="186" fontId="0" fillId="0" borderId="0" xfId="51" applyNumberFormat="1" applyFill="1" applyAlignment="1">
      <alignment/>
    </xf>
    <xf numFmtId="176" fontId="0" fillId="0" borderId="0" xfId="0" applyNumberFormat="1" applyFill="1" applyAlignment="1">
      <alignment horizontal="center"/>
    </xf>
    <xf numFmtId="184" fontId="42" fillId="0" borderId="0" xfId="0" applyNumberFormat="1" applyFont="1" applyFill="1" applyBorder="1" applyAlignment="1" quotePrefix="1">
      <alignment horizontal="center"/>
    </xf>
    <xf numFmtId="0" fontId="40" fillId="0" borderId="10" xfId="0" applyFont="1" applyFill="1" applyBorder="1" applyAlignment="1">
      <alignment horizontal="center"/>
    </xf>
    <xf numFmtId="186" fontId="40" fillId="0" borderId="10" xfId="51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186" fontId="0" fillId="0" borderId="10" xfId="51" applyNumberFormat="1" applyFill="1" applyBorder="1" applyAlignment="1">
      <alignment/>
    </xf>
    <xf numFmtId="176" fontId="0" fillId="0" borderId="10" xfId="0" applyNumberFormat="1" applyFill="1" applyBorder="1" applyAlignment="1">
      <alignment horizontal="center"/>
    </xf>
    <xf numFmtId="184" fontId="42" fillId="0" borderId="10" xfId="0" applyNumberFormat="1" applyFont="1" applyFill="1" applyBorder="1" applyAlignment="1" quotePrefix="1">
      <alignment horizontal="center"/>
    </xf>
    <xf numFmtId="0" fontId="0" fillId="0" borderId="12" xfId="0" applyFill="1" applyBorder="1" applyAlignment="1">
      <alignment/>
    </xf>
    <xf numFmtId="0" fontId="40" fillId="0" borderId="12" xfId="0" applyFont="1" applyFill="1" applyBorder="1" applyAlignment="1">
      <alignment horizontal="center"/>
    </xf>
    <xf numFmtId="186" fontId="40" fillId="0" borderId="12" xfId="51" applyNumberFormat="1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186" fontId="0" fillId="0" borderId="12" xfId="51" applyNumberFormat="1" applyFill="1" applyBorder="1" applyAlignment="1">
      <alignment/>
    </xf>
    <xf numFmtId="176" fontId="0" fillId="0" borderId="12" xfId="51" applyNumberFormat="1" applyFill="1" applyBorder="1" applyAlignment="1">
      <alignment horizontal="center"/>
    </xf>
    <xf numFmtId="184" fontId="42" fillId="0" borderId="12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186" fontId="40" fillId="0" borderId="0" xfId="51" applyNumberFormat="1" applyFont="1" applyFill="1" applyBorder="1" applyAlignment="1">
      <alignment horizontal="center"/>
    </xf>
    <xf numFmtId="186" fontId="0" fillId="0" borderId="0" xfId="51" applyNumberFormat="1" applyFill="1" applyBorder="1" applyAlignment="1">
      <alignment/>
    </xf>
    <xf numFmtId="176" fontId="0" fillId="0" borderId="0" xfId="51" applyNumberForma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176" fontId="0" fillId="0" borderId="10" xfId="51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6" fontId="40" fillId="0" borderId="10" xfId="51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76" fontId="0" fillId="0" borderId="10" xfId="51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184" fontId="0" fillId="0" borderId="10" xfId="0" applyNumberFormat="1" applyFont="1" applyFill="1" applyBorder="1" applyAlignment="1">
      <alignment horizontal="left"/>
    </xf>
    <xf numFmtId="184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186" fontId="43" fillId="0" borderId="0" xfId="51" applyNumberFormat="1" applyFont="1" applyFill="1" applyBorder="1" applyAlignment="1">
      <alignment horizontal="center"/>
    </xf>
    <xf numFmtId="186" fontId="34" fillId="0" borderId="0" xfId="51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186" fontId="39" fillId="0" borderId="0" xfId="51" applyNumberFormat="1" applyFont="1" applyFill="1" applyAlignment="1">
      <alignment horizontal="center"/>
    </xf>
    <xf numFmtId="186" fontId="39" fillId="0" borderId="0" xfId="51" applyNumberFormat="1" applyFont="1" applyFill="1" applyBorder="1" applyAlignment="1">
      <alignment horizontal="center"/>
    </xf>
    <xf numFmtId="186" fontId="0" fillId="0" borderId="0" xfId="51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6" fontId="0" fillId="0" borderId="0" xfId="51" applyNumberFormat="1" applyFont="1" applyFill="1" applyBorder="1" applyAlignment="1">
      <alignment horizontal="right"/>
    </xf>
    <xf numFmtId="184" fontId="0" fillId="0" borderId="0" xfId="0" applyNumberFormat="1" applyFont="1" applyFill="1" applyBorder="1" applyAlignment="1">
      <alignment horizontal="left"/>
    </xf>
    <xf numFmtId="184" fontId="0" fillId="0" borderId="0" xfId="0" applyNumberFormat="1" applyFont="1" applyFill="1" applyBorder="1" applyAlignment="1">
      <alignment horizontal="right"/>
    </xf>
    <xf numFmtId="176" fontId="0" fillId="0" borderId="0" xfId="51" applyNumberFormat="1" applyFill="1" applyBorder="1" applyAlignment="1">
      <alignment horizontal="right"/>
    </xf>
    <xf numFmtId="184" fontId="42" fillId="0" borderId="0" xfId="0" applyNumberFormat="1" applyFont="1" applyFill="1" applyBorder="1" applyAlignment="1" quotePrefix="1">
      <alignment horizontal="left"/>
    </xf>
    <xf numFmtId="184" fontId="42" fillId="0" borderId="0" xfId="0" applyNumberFormat="1" applyFont="1" applyFill="1" applyBorder="1" applyAlignment="1" quotePrefix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86" fontId="39" fillId="0" borderId="10" xfId="51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40" fillId="0" borderId="13" xfId="0" applyFont="1" applyFill="1" applyBorder="1" applyAlignment="1">
      <alignment horizontal="center"/>
    </xf>
    <xf numFmtId="186" fontId="39" fillId="0" borderId="13" xfId="51" applyNumberFormat="1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186" fontId="0" fillId="0" borderId="13" xfId="51" applyNumberFormat="1" applyFill="1" applyBorder="1" applyAlignment="1">
      <alignment/>
    </xf>
    <xf numFmtId="176" fontId="0" fillId="0" borderId="13" xfId="51" applyNumberFormat="1" applyFill="1" applyBorder="1" applyAlignment="1">
      <alignment horizontal="center"/>
    </xf>
    <xf numFmtId="184" fontId="42" fillId="0" borderId="13" xfId="0" applyNumberFormat="1" applyFont="1" applyFill="1" applyBorder="1" applyAlignment="1" quotePrefix="1">
      <alignment horizontal="center"/>
    </xf>
    <xf numFmtId="0" fontId="39" fillId="0" borderId="0" xfId="0" applyFont="1" applyFill="1" applyBorder="1" applyAlignment="1">
      <alignment horizontal="center"/>
    </xf>
    <xf numFmtId="0" fontId="34" fillId="0" borderId="11" xfId="0" applyFont="1" applyFill="1" applyBorder="1" applyAlignment="1">
      <alignment/>
    </xf>
    <xf numFmtId="0" fontId="40" fillId="0" borderId="11" xfId="0" applyFont="1" applyFill="1" applyBorder="1" applyAlignment="1">
      <alignment horizontal="center"/>
    </xf>
    <xf numFmtId="186" fontId="39" fillId="0" borderId="11" xfId="51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186" fontId="34" fillId="0" borderId="11" xfId="51" applyNumberFormat="1" applyFont="1" applyFill="1" applyBorder="1" applyAlignment="1">
      <alignment/>
    </xf>
    <xf numFmtId="176" fontId="0" fillId="0" borderId="11" xfId="51" applyNumberFormat="1" applyFill="1" applyBorder="1" applyAlignment="1">
      <alignment horizontal="center"/>
    </xf>
    <xf numFmtId="184" fontId="42" fillId="0" borderId="11" xfId="0" applyNumberFormat="1" applyFont="1" applyFill="1" applyBorder="1" applyAlignment="1" quotePrefix="1">
      <alignment horizontal="center"/>
    </xf>
    <xf numFmtId="186" fontId="39" fillId="0" borderId="0" xfId="51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186" fontId="0" fillId="0" borderId="0" xfId="51" applyNumberForma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176" fontId="0" fillId="0" borderId="0" xfId="51" applyNumberFormat="1" applyFill="1" applyAlignment="1">
      <alignment horizontal="center"/>
    </xf>
    <xf numFmtId="177" fontId="0" fillId="0" borderId="0" xfId="51" applyNumberFormat="1" applyFill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44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5" fillId="0" borderId="11" xfId="0" applyFont="1" applyFill="1" applyBorder="1" applyAlignment="1">
      <alignment/>
    </xf>
    <xf numFmtId="0" fontId="34" fillId="0" borderId="11" xfId="0" applyFont="1" applyFill="1" applyBorder="1" applyAlignment="1">
      <alignment horizontal="center" wrapText="1"/>
    </xf>
    <xf numFmtId="186" fontId="0" fillId="0" borderId="11" xfId="51" applyNumberFormat="1" applyFill="1" applyBorder="1" applyAlignment="1">
      <alignment/>
    </xf>
    <xf numFmtId="177" fontId="0" fillId="0" borderId="11" xfId="51" applyNumberForma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177" fontId="0" fillId="0" borderId="0" xfId="51" applyNumberFormat="1" applyFill="1" applyBorder="1" applyAlignment="1">
      <alignment horizontal="center"/>
    </xf>
    <xf numFmtId="0" fontId="35" fillId="0" borderId="13" xfId="0" applyFont="1" applyFill="1" applyBorder="1" applyAlignment="1">
      <alignment/>
    </xf>
    <xf numFmtId="186" fontId="40" fillId="0" borderId="13" xfId="51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186" fontId="40" fillId="0" borderId="0" xfId="51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86" fontId="40" fillId="0" borderId="10" xfId="51" applyNumberFormat="1" applyFont="1" applyFill="1" applyBorder="1" applyAlignment="1">
      <alignment horizontal="center"/>
    </xf>
    <xf numFmtId="0" fontId="34" fillId="0" borderId="14" xfId="0" applyFont="1" applyFill="1" applyBorder="1" applyAlignment="1">
      <alignment/>
    </xf>
    <xf numFmtId="186" fontId="40" fillId="0" borderId="14" xfId="51" applyNumberFormat="1" applyFont="1" applyFill="1" applyBorder="1" applyAlignment="1">
      <alignment horizontal="center"/>
    </xf>
    <xf numFmtId="184" fontId="42" fillId="0" borderId="14" xfId="0" applyNumberFormat="1" applyFont="1" applyFill="1" applyBorder="1" applyAlignment="1" quotePrefix="1">
      <alignment horizontal="center"/>
    </xf>
    <xf numFmtId="0" fontId="0" fillId="0" borderId="14" xfId="0" applyFill="1" applyBorder="1" applyAlignment="1">
      <alignment/>
    </xf>
    <xf numFmtId="0" fontId="44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92" fontId="40" fillId="0" borderId="0" xfId="0" applyNumberFormat="1" applyFont="1" applyFill="1" applyBorder="1" applyAlignment="1">
      <alignment horizontal="center"/>
    </xf>
    <xf numFmtId="192" fontId="40" fillId="0" borderId="1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92" fontId="40" fillId="0" borderId="14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34" fillId="0" borderId="11" xfId="0" applyFont="1" applyFill="1" applyBorder="1" applyAlignment="1">
      <alignment horizontal="left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4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4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left"/>
    </xf>
    <xf numFmtId="0" fontId="36" fillId="0" borderId="11" xfId="0" applyFont="1" applyFill="1" applyBorder="1" applyAlignment="1">
      <alignment horizontal="center" wrapText="1"/>
    </xf>
    <xf numFmtId="176" fontId="36" fillId="0" borderId="11" xfId="51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86" fontId="34" fillId="0" borderId="10" xfId="52" applyNumberFormat="1" applyFont="1" applyFill="1" applyBorder="1" applyAlignment="1">
      <alignment horizontal="center"/>
    </xf>
    <xf numFmtId="186" fontId="34" fillId="0" borderId="11" xfId="51" applyNumberFormat="1" applyFont="1" applyFill="1" applyBorder="1" applyAlignment="1">
      <alignment horizontal="center" wrapText="1"/>
    </xf>
    <xf numFmtId="186" fontId="35" fillId="0" borderId="0" xfId="0" applyNumberFormat="1" applyFont="1" applyFill="1" applyAlignment="1">
      <alignment horizontal="left"/>
    </xf>
    <xf numFmtId="186" fontId="44" fillId="0" borderId="0" xfId="0" applyNumberFormat="1" applyFont="1" applyFill="1" applyAlignment="1">
      <alignment horizontal="left"/>
    </xf>
    <xf numFmtId="186" fontId="34" fillId="0" borderId="10" xfId="0" applyNumberFormat="1" applyFont="1" applyFill="1" applyBorder="1" applyAlignment="1">
      <alignment horizontal="center"/>
    </xf>
    <xf numFmtId="186" fontId="34" fillId="0" borderId="0" xfId="52" applyNumberFormat="1" applyFont="1" applyFill="1" applyBorder="1" applyAlignment="1">
      <alignment horizontal="center"/>
    </xf>
    <xf numFmtId="186" fontId="34" fillId="0" borderId="11" xfId="51" applyNumberFormat="1" applyFont="1" applyFill="1" applyBorder="1" applyAlignment="1">
      <alignment horizontal="center"/>
    </xf>
    <xf numFmtId="186" fontId="0" fillId="0" borderId="0" xfId="51" applyNumberFormat="1" applyFill="1" applyBorder="1" applyAlignment="1">
      <alignment horizontal="right"/>
    </xf>
    <xf numFmtId="186" fontId="42" fillId="0" borderId="0" xfId="0" applyNumberFormat="1" applyFont="1" applyFill="1" applyBorder="1" applyAlignment="1" quotePrefix="1">
      <alignment horizontal="center"/>
    </xf>
    <xf numFmtId="186" fontId="41" fillId="0" borderId="0" xfId="51" applyNumberFormat="1" applyFont="1" applyFill="1" applyBorder="1" applyAlignment="1">
      <alignment horizontal="center"/>
    </xf>
    <xf numFmtId="186" fontId="0" fillId="0" borderId="0" xfId="51" applyNumberFormat="1" applyFont="1" applyFill="1" applyBorder="1" applyAlignment="1">
      <alignment horizontal="right"/>
    </xf>
    <xf numFmtId="186" fontId="0" fillId="0" borderId="0" xfId="51" applyNumberFormat="1" applyFont="1" applyFill="1" applyAlignment="1">
      <alignment horizontal="right"/>
    </xf>
    <xf numFmtId="186" fontId="0" fillId="0" borderId="0" xfId="0" applyNumberFormat="1" applyFill="1" applyAlignment="1">
      <alignment/>
    </xf>
    <xf numFmtId="186" fontId="34" fillId="0" borderId="11" xfId="0" applyNumberFormat="1" applyFont="1" applyFill="1" applyBorder="1" applyAlignment="1">
      <alignment horizontal="center"/>
    </xf>
    <xf numFmtId="186" fontId="35" fillId="0" borderId="0" xfId="0" applyNumberFormat="1" applyFont="1" applyFill="1" applyAlignment="1">
      <alignment/>
    </xf>
    <xf numFmtId="186" fontId="34" fillId="0" borderId="0" xfId="0" applyNumberFormat="1" applyFont="1" applyFill="1" applyBorder="1" applyAlignment="1">
      <alignment horizontal="center"/>
    </xf>
    <xf numFmtId="186" fontId="0" fillId="0" borderId="0" xfId="0" applyNumberFormat="1" applyFill="1" applyBorder="1" applyAlignment="1">
      <alignment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 horizontal="right"/>
    </xf>
    <xf numFmtId="205" fontId="0" fillId="0" borderId="0" xfId="0" applyNumberFormat="1" applyFill="1" applyAlignment="1">
      <alignment/>
    </xf>
    <xf numFmtId="205" fontId="0" fillId="0" borderId="0" xfId="0" applyNumberFormat="1" applyFill="1" applyAlignment="1">
      <alignment/>
    </xf>
    <xf numFmtId="205" fontId="34" fillId="0" borderId="10" xfId="0" applyNumberFormat="1" applyFont="1" applyFill="1" applyBorder="1" applyAlignment="1">
      <alignment horizontal="center"/>
    </xf>
    <xf numFmtId="205" fontId="34" fillId="0" borderId="13" xfId="0" applyNumberFormat="1" applyFont="1" applyFill="1" applyBorder="1" applyAlignment="1">
      <alignment horizontal="center"/>
    </xf>
    <xf numFmtId="205" fontId="34" fillId="0" borderId="11" xfId="0" applyNumberFormat="1" applyFont="1" applyFill="1" applyBorder="1" applyAlignment="1">
      <alignment horizontal="center" wrapText="1"/>
    </xf>
    <xf numFmtId="205" fontId="35" fillId="0" borderId="0" xfId="0" applyNumberFormat="1" applyFont="1" applyFill="1" applyAlignment="1">
      <alignment/>
    </xf>
    <xf numFmtId="205" fontId="0" fillId="0" borderId="0" xfId="0" applyNumberFormat="1" applyFont="1" applyFill="1" applyBorder="1" applyAlignment="1">
      <alignment/>
    </xf>
    <xf numFmtId="205" fontId="0" fillId="0" borderId="0" xfId="0" applyNumberFormat="1" applyFill="1" applyBorder="1" applyAlignment="1">
      <alignment/>
    </xf>
    <xf numFmtId="205" fontId="0" fillId="0" borderId="14" xfId="0" applyNumberFormat="1" applyFill="1" applyBorder="1" applyAlignment="1">
      <alignment/>
    </xf>
    <xf numFmtId="205" fontId="34" fillId="0" borderId="11" xfId="51" applyNumberFormat="1" applyFont="1" applyFill="1" applyBorder="1" applyAlignment="1">
      <alignment horizontal="center" wrapText="1"/>
    </xf>
    <xf numFmtId="205" fontId="34" fillId="0" borderId="11" xfId="0" applyNumberFormat="1" applyFont="1" applyFill="1" applyBorder="1" applyAlignment="1">
      <alignment horizontal="center" vertical="top" wrapText="1"/>
    </xf>
    <xf numFmtId="205" fontId="34" fillId="0" borderId="0" xfId="0" applyNumberFormat="1" applyFont="1" applyFill="1" applyBorder="1" applyAlignment="1">
      <alignment horizontal="center"/>
    </xf>
    <xf numFmtId="205" fontId="0" fillId="0" borderId="10" xfId="0" applyNumberFormat="1" applyFill="1" applyBorder="1" applyAlignment="1">
      <alignment/>
    </xf>
    <xf numFmtId="205" fontId="35" fillId="0" borderId="10" xfId="0" applyNumberFormat="1" applyFont="1" applyFill="1" applyBorder="1" applyAlignment="1">
      <alignment/>
    </xf>
    <xf numFmtId="205" fontId="35" fillId="0" borderId="0" xfId="0" applyNumberFormat="1" applyFont="1" applyFill="1" applyBorder="1" applyAlignment="1">
      <alignment/>
    </xf>
    <xf numFmtId="205" fontId="34" fillId="0" borderId="0" xfId="0" applyNumberFormat="1" applyFont="1" applyFill="1" applyBorder="1" applyAlignment="1">
      <alignment horizontal="center" wrapText="1"/>
    </xf>
    <xf numFmtId="205" fontId="39" fillId="0" borderId="0" xfId="0" applyNumberFormat="1" applyFont="1" applyFill="1" applyAlignment="1">
      <alignment horizontal="center"/>
    </xf>
    <xf numFmtId="205" fontId="39" fillId="0" borderId="0" xfId="0" applyNumberFormat="1" applyFont="1" applyFill="1" applyBorder="1" applyAlignment="1">
      <alignment horizontal="center"/>
    </xf>
    <xf numFmtId="205" fontId="39" fillId="0" borderId="11" xfId="0" applyNumberFormat="1" applyFont="1" applyFill="1" applyBorder="1" applyAlignment="1">
      <alignment horizontal="center"/>
    </xf>
    <xf numFmtId="205" fontId="35" fillId="0" borderId="12" xfId="0" applyNumberFormat="1" applyFont="1" applyFill="1" applyBorder="1" applyAlignment="1">
      <alignment/>
    </xf>
    <xf numFmtId="205" fontId="0" fillId="0" borderId="0" xfId="51" applyNumberFormat="1" applyFill="1" applyAlignment="1">
      <alignment/>
    </xf>
    <xf numFmtId="205" fontId="34" fillId="0" borderId="0" xfId="51" applyNumberFormat="1" applyFont="1" applyFill="1" applyBorder="1" applyAlignment="1">
      <alignment horizontal="center" wrapText="1"/>
    </xf>
    <xf numFmtId="205" fontId="0" fillId="0" borderId="0" xfId="51" applyNumberForma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205" fontId="0" fillId="0" borderId="12" xfId="51" applyNumberFormat="1" applyFill="1" applyBorder="1" applyAlignment="1">
      <alignment/>
    </xf>
    <xf numFmtId="205" fontId="0" fillId="0" borderId="10" xfId="51" applyNumberFormat="1" applyFill="1" applyBorder="1" applyAlignment="1">
      <alignment/>
    </xf>
    <xf numFmtId="205" fontId="42" fillId="0" borderId="0" xfId="0" applyNumberFormat="1" applyFont="1" applyFill="1" applyBorder="1" applyAlignment="1" quotePrefix="1">
      <alignment horizontal="center"/>
    </xf>
    <xf numFmtId="205" fontId="0" fillId="0" borderId="0" xfId="51" applyNumberFormat="1" applyFont="1" applyFill="1" applyBorder="1" applyAlignment="1">
      <alignment horizontal="right"/>
    </xf>
    <xf numFmtId="205" fontId="0" fillId="0" borderId="0" xfId="0" applyNumberFormat="1" applyFill="1" applyBorder="1" applyAlignment="1">
      <alignment/>
    </xf>
    <xf numFmtId="205" fontId="0" fillId="0" borderId="12" xfId="0" applyNumberFormat="1" applyFill="1" applyBorder="1" applyAlignment="1">
      <alignment/>
    </xf>
    <xf numFmtId="205" fontId="0" fillId="0" borderId="14" xfId="0" applyNumberFormat="1" applyFill="1" applyBorder="1" applyAlignment="1">
      <alignment/>
    </xf>
    <xf numFmtId="205" fontId="0" fillId="0" borderId="10" xfId="0" applyNumberFormat="1" applyFill="1" applyBorder="1" applyAlignment="1">
      <alignment/>
    </xf>
    <xf numFmtId="205" fontId="0" fillId="0" borderId="0" xfId="0" applyNumberFormat="1" applyFont="1" applyFill="1" applyAlignment="1">
      <alignment/>
    </xf>
    <xf numFmtId="205" fontId="0" fillId="20" borderId="0" xfId="0" applyNumberFormat="1" applyFill="1" applyAlignment="1">
      <alignment/>
    </xf>
    <xf numFmtId="205" fontId="0" fillId="0" borderId="0" xfId="0" applyNumberFormat="1" applyFont="1" applyFill="1" applyAlignment="1">
      <alignment/>
    </xf>
    <xf numFmtId="205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86" fontId="0" fillId="0" borderId="10" xfId="51" applyNumberFormat="1" applyFont="1" applyFill="1" applyBorder="1" applyAlignment="1">
      <alignment/>
    </xf>
    <xf numFmtId="186" fontId="0" fillId="0" borderId="11" xfId="51" applyNumberFormat="1" applyFont="1" applyFill="1" applyBorder="1" applyAlignment="1">
      <alignment/>
    </xf>
    <xf numFmtId="205" fontId="0" fillId="0" borderId="0" xfId="51" applyNumberFormat="1" applyFont="1" applyFill="1" applyBorder="1" applyAlignment="1">
      <alignment/>
    </xf>
    <xf numFmtId="205" fontId="0" fillId="0" borderId="13" xfId="51" applyNumberFormat="1" applyFont="1" applyFill="1" applyBorder="1" applyAlignment="1">
      <alignment/>
    </xf>
    <xf numFmtId="205" fontId="0" fillId="0" borderId="0" xfId="51" applyNumberFormat="1" applyFont="1" applyFill="1" applyAlignment="1">
      <alignment/>
    </xf>
    <xf numFmtId="205" fontId="0" fillId="0" borderId="10" xfId="51" applyNumberFormat="1" applyFont="1" applyFill="1" applyBorder="1" applyAlignment="1">
      <alignment/>
    </xf>
    <xf numFmtId="205" fontId="0" fillId="0" borderId="14" xfId="51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92" fontId="40" fillId="0" borderId="0" xfId="0" applyNumberFormat="1" applyFont="1" applyFill="1" applyBorder="1" applyAlignment="1">
      <alignment horizontal="center"/>
    </xf>
    <xf numFmtId="205" fontId="0" fillId="24" borderId="0" xfId="0" applyNumberFormat="1" applyFill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205" fontId="36" fillId="0" borderId="0" xfId="0" applyNumberFormat="1" applyFont="1" applyFill="1" applyAlignment="1">
      <alignment horizontal="center"/>
    </xf>
    <xf numFmtId="0" fontId="36" fillId="0" borderId="0" xfId="0" applyFont="1" applyFill="1" applyBorder="1" applyAlignment="1">
      <alignment/>
    </xf>
    <xf numFmtId="205" fontId="36" fillId="0" borderId="0" xfId="0" applyNumberFormat="1" applyFont="1" applyFill="1" applyBorder="1" applyAlignment="1">
      <alignment horizontal="center"/>
    </xf>
    <xf numFmtId="205" fontId="36" fillId="0" borderId="10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205" fontId="36" fillId="0" borderId="0" xfId="0" applyNumberFormat="1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left"/>
    </xf>
    <xf numFmtId="205" fontId="36" fillId="0" borderId="11" xfId="0" applyNumberFormat="1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35" fillId="0" borderId="13" xfId="0" applyFont="1" applyFill="1" applyBorder="1" applyAlignment="1">
      <alignment horizontal="center"/>
    </xf>
    <xf numFmtId="205" fontId="35" fillId="0" borderId="13" xfId="0" applyNumberFormat="1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35" fillId="0" borderId="14" xfId="0" applyFont="1" applyFill="1" applyBorder="1" applyAlignment="1">
      <alignment horizontal="center"/>
    </xf>
    <xf numFmtId="205" fontId="35" fillId="0" borderId="14" xfId="0" applyNumberFormat="1" applyFont="1" applyFill="1" applyBorder="1" applyAlignment="1">
      <alignment/>
    </xf>
    <xf numFmtId="205" fontId="36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86" fontId="0" fillId="0" borderId="0" xfId="51" applyNumberFormat="1" applyFont="1" applyFill="1" applyBorder="1" applyAlignment="1">
      <alignment/>
    </xf>
    <xf numFmtId="0" fontId="36" fillId="0" borderId="11" xfId="0" applyFont="1" applyFill="1" applyBorder="1" applyAlignment="1">
      <alignment/>
    </xf>
    <xf numFmtId="186" fontId="35" fillId="0" borderId="0" xfId="0" applyNumberFormat="1" applyFont="1" applyFill="1" applyAlignment="1">
      <alignment/>
    </xf>
    <xf numFmtId="0" fontId="40" fillId="0" borderId="15" xfId="0" applyFont="1" applyFill="1" applyBorder="1" applyAlignment="1">
      <alignment horizontal="center"/>
    </xf>
    <xf numFmtId="186" fontId="35" fillId="0" borderId="15" xfId="0" applyNumberFormat="1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186" fontId="35" fillId="0" borderId="14" xfId="0" applyNumberFormat="1" applyFont="1" applyFill="1" applyBorder="1" applyAlignment="1">
      <alignment/>
    </xf>
    <xf numFmtId="0" fontId="35" fillId="0" borderId="16" xfId="0" applyFont="1" applyFill="1" applyBorder="1" applyAlignment="1">
      <alignment/>
    </xf>
    <xf numFmtId="0" fontId="44" fillId="0" borderId="0" xfId="0" applyFont="1" applyFill="1" applyAlignment="1">
      <alignment/>
    </xf>
    <xf numFmtId="186" fontId="35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205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textRotation="180"/>
    </xf>
    <xf numFmtId="0" fontId="0" fillId="0" borderId="0" xfId="0" applyFill="1" applyAlignment="1">
      <alignment horizontal="center" textRotation="180"/>
    </xf>
    <xf numFmtId="0" fontId="34" fillId="0" borderId="0" xfId="0" applyFont="1" applyFill="1" applyAlignment="1">
      <alignment horizontal="center" vertical="top" wrapText="1"/>
    </xf>
    <xf numFmtId="0" fontId="34" fillId="0" borderId="0" xfId="0" applyFont="1" applyFill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7" fillId="0" borderId="11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36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36" fillId="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6" fillId="0" borderId="11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/>
    </xf>
    <xf numFmtId="0" fontId="35" fillId="0" borderId="11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 vertical="center"/>
    </xf>
    <xf numFmtId="205" fontId="34" fillId="0" borderId="13" xfId="0" applyNumberFormat="1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205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205" fontId="0" fillId="0" borderId="0" xfId="0" applyNumberFormat="1" applyFill="1" applyAlignment="1">
      <alignment/>
    </xf>
    <xf numFmtId="205" fontId="34" fillId="0" borderId="10" xfId="0" applyNumberFormat="1" applyFont="1" applyFill="1" applyBorder="1" applyAlignment="1">
      <alignment horizontal="center"/>
    </xf>
    <xf numFmtId="205" fontId="0" fillId="0" borderId="10" xfId="0" applyNumberFormat="1" applyFill="1" applyBorder="1" applyAlignment="1">
      <alignment horizontal="center"/>
    </xf>
    <xf numFmtId="205" fontId="0" fillId="0" borderId="10" xfId="0" applyNumberFormat="1" applyFill="1" applyBorder="1" applyAlignment="1">
      <alignment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ncept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Milliers [0] 2" xfId="50"/>
    <cellStyle name="Milliers [0]_Modèle_EFs 2007_Modèle B_V5" xfId="51"/>
    <cellStyle name="Milliers_Modèle_EFs 2007_Modèle B_V5" xfId="52"/>
    <cellStyle name="Currency" xfId="53"/>
    <cellStyle name="Currency [0]" xfId="54"/>
    <cellStyle name="Neutre" xfId="55"/>
    <cellStyle name="Normal 2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40</xdr:row>
      <xdr:rowOff>76200</xdr:rowOff>
    </xdr:from>
    <xdr:to>
      <xdr:col>8</xdr:col>
      <xdr:colOff>714375</xdr:colOff>
      <xdr:row>45</xdr:row>
      <xdr:rowOff>104775</xdr:rowOff>
    </xdr:to>
    <xdr:pic>
      <xdr:nvPicPr>
        <xdr:cNvPr id="1" name="Picture 1" descr="signa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7381875"/>
          <a:ext cx="2009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40</xdr:row>
      <xdr:rowOff>104775</xdr:rowOff>
    </xdr:from>
    <xdr:to>
      <xdr:col>8</xdr:col>
      <xdr:colOff>609600</xdr:colOff>
      <xdr:row>46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9274"/>
        <a:stretch>
          <a:fillRect/>
        </a:stretch>
      </xdr:blipFill>
      <xdr:spPr>
        <a:xfrm>
          <a:off x="3876675" y="7410450"/>
          <a:ext cx="17621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Budloc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oupes\Dfm\Executif\Manuel%20Finance%20Municipal\2000\FORMULAI\Budloc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re"/>
      <sheetName val="tabmat"/>
      <sheetName val="TRÉS"/>
      <sheetName val="prebud"/>
      <sheetName val="actfin"/>
      <sheetName val="act inv"/>
      <sheetName val="cout-Com"/>
      <sheetName val="depobjet "/>
      <sheetName val="rensup"/>
      <sheetName val="ana1"/>
      <sheetName val="ana2"/>
      <sheetName val="ana3"/>
      <sheetName val="ana4"/>
      <sheetName val="ana5"/>
      <sheetName val="anb1"/>
      <sheetName val="anb2"/>
      <sheetName val="ana-élec"/>
      <sheetName val="répartition"/>
      <sheetName val="imactif"/>
      <sheetName val="autrens"/>
      <sheetName val="tauxt"/>
      <sheetName val="anrevtax"/>
      <sheetName val="tgtp1 (2)"/>
      <sheetName val="renstat"/>
      <sheetName val="stat"/>
      <sheetName val="remu"/>
      <sheetName val="Éval"/>
      <sheetName val="tgtp2"/>
      <sheetName val="tgtp3"/>
      <sheetName val="questions"/>
      <sheetName val="Feuil15"/>
      <sheetName val="Feuil16"/>
      <sheetName val="Feuil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re"/>
      <sheetName val="tabmat"/>
      <sheetName val="TRÉS"/>
      <sheetName val="prebud"/>
      <sheetName val="actfin"/>
      <sheetName val="act inv"/>
      <sheetName val="cout-Com"/>
      <sheetName val="depobjet "/>
      <sheetName val="rensup"/>
      <sheetName val="ana1"/>
      <sheetName val="ana2"/>
      <sheetName val="ana3"/>
      <sheetName val="ana4"/>
      <sheetName val="ana5"/>
      <sheetName val="anb1"/>
      <sheetName val="anb2"/>
      <sheetName val="ana-élec"/>
      <sheetName val="répartition"/>
      <sheetName val="imactif"/>
      <sheetName val="autrens"/>
      <sheetName val="tauxt"/>
      <sheetName val="anrevtax"/>
      <sheetName val="tgtp1 (2)"/>
      <sheetName val="renstat"/>
      <sheetName val="stat"/>
      <sheetName val="remu"/>
      <sheetName val="Éval"/>
      <sheetName val="tgtp2"/>
      <sheetName val="tgtp3"/>
      <sheetName val="questions"/>
      <sheetName val="Feuil15"/>
      <sheetName val="Feuil16"/>
      <sheetName val="Feuil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7">
      <selection activeCell="B14" sqref="B14"/>
    </sheetView>
  </sheetViews>
  <sheetFormatPr defaultColWidth="11.421875" defaultRowHeight="12.75"/>
  <cols>
    <col min="2" max="2" width="16.140625" style="0" customWidth="1"/>
    <col min="5" max="5" width="7.421875" style="0" customWidth="1"/>
    <col min="6" max="6" width="6.57421875" style="0" customWidth="1"/>
    <col min="7" max="7" width="7.7109375" style="0" customWidth="1"/>
    <col min="8" max="8" width="3.28125" style="0" customWidth="1"/>
  </cols>
  <sheetData>
    <row r="1" spans="1:8" ht="12.75">
      <c r="A1" s="1"/>
      <c r="B1" s="1"/>
      <c r="C1" s="1"/>
      <c r="D1" s="2"/>
      <c r="E1" s="1"/>
      <c r="F1" s="1"/>
      <c r="G1" s="1"/>
      <c r="H1" s="1"/>
    </row>
    <row r="2" spans="1:8" ht="12.75">
      <c r="A2" s="1"/>
      <c r="F2" s="1"/>
      <c r="G2" s="1"/>
      <c r="H2" s="1"/>
    </row>
    <row r="3" spans="1:9" ht="12.75">
      <c r="A3" s="282"/>
      <c r="B3" s="282"/>
      <c r="C3" s="282"/>
      <c r="D3" s="282"/>
      <c r="E3" s="282"/>
      <c r="F3" s="282"/>
      <c r="G3" s="282"/>
      <c r="H3" s="282"/>
      <c r="I3" s="282"/>
    </row>
    <row r="4" spans="1:8" ht="15.75">
      <c r="A4" s="1"/>
      <c r="B4" s="1"/>
      <c r="C4" s="3"/>
      <c r="D4" s="4"/>
      <c r="E4" s="3"/>
      <c r="F4" s="3"/>
      <c r="G4" s="3"/>
      <c r="H4" s="3"/>
    </row>
    <row r="5" spans="1:8" ht="18">
      <c r="A5" s="1"/>
      <c r="B5" s="1"/>
      <c r="C5" s="5"/>
      <c r="D5" s="6"/>
      <c r="E5" s="5"/>
      <c r="F5" s="5"/>
      <c r="G5" s="5"/>
      <c r="H5" s="5"/>
    </row>
    <row r="6" spans="1:8" ht="12.75">
      <c r="A6" s="1"/>
      <c r="B6" s="1"/>
      <c r="C6" s="1"/>
      <c r="D6" s="7"/>
      <c r="E6" s="1"/>
      <c r="F6" s="1"/>
      <c r="G6" s="1"/>
      <c r="H6" s="1"/>
    </row>
    <row r="7" spans="1:8" ht="12.75">
      <c r="A7" s="1"/>
      <c r="B7" s="1"/>
      <c r="C7" s="1"/>
      <c r="D7" s="8"/>
      <c r="E7" s="1"/>
      <c r="F7" s="1"/>
      <c r="G7" s="1"/>
      <c r="H7" s="1"/>
    </row>
    <row r="8" spans="1:8" ht="12.75">
      <c r="A8" s="1"/>
      <c r="B8" s="1"/>
      <c r="C8" s="1"/>
      <c r="D8" s="8"/>
      <c r="E8" s="1"/>
      <c r="F8" s="1"/>
      <c r="G8" s="1"/>
      <c r="H8" s="1"/>
    </row>
    <row r="9" spans="2:8" ht="24.75" customHeight="1">
      <c r="B9" s="283"/>
      <c r="C9" s="283"/>
      <c r="D9" s="283"/>
      <c r="E9" s="283"/>
      <c r="F9" s="283"/>
      <c r="G9" s="283"/>
      <c r="H9" s="9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9" ht="26.25">
      <c r="A12" s="283" t="s">
        <v>0</v>
      </c>
      <c r="B12" s="283"/>
      <c r="C12" s="283"/>
      <c r="D12" s="283"/>
      <c r="E12" s="283"/>
      <c r="F12" s="283"/>
      <c r="G12" s="283"/>
      <c r="H12" s="283"/>
      <c r="I12" s="284"/>
    </row>
    <row r="13" spans="1:9" ht="26.25">
      <c r="A13" s="285" t="s">
        <v>1</v>
      </c>
      <c r="B13" s="286"/>
      <c r="C13" s="286"/>
      <c r="D13" s="286"/>
      <c r="E13" s="286"/>
      <c r="F13" s="286"/>
      <c r="G13" s="286"/>
      <c r="H13" s="286"/>
      <c r="I13" s="284"/>
    </row>
    <row r="14" spans="1:8" ht="12.75">
      <c r="A14" s="10"/>
      <c r="B14" s="10"/>
      <c r="C14" s="10"/>
      <c r="D14" s="11"/>
      <c r="E14" s="10"/>
      <c r="F14" s="10"/>
      <c r="G14" s="10"/>
      <c r="H14" s="10"/>
    </row>
    <row r="15" spans="1:8" ht="15">
      <c r="A15" s="10"/>
      <c r="B15" s="10"/>
      <c r="C15" s="12"/>
      <c r="D15" s="12"/>
      <c r="E15" s="12"/>
      <c r="F15" s="12"/>
      <c r="G15" s="12"/>
      <c r="H15" s="10"/>
    </row>
    <row r="16" spans="1:9" ht="18" customHeight="1">
      <c r="A16" s="289"/>
      <c r="B16" s="289"/>
      <c r="C16" s="289"/>
      <c r="D16" s="289"/>
      <c r="E16" s="289"/>
      <c r="F16" s="289"/>
      <c r="G16" s="289"/>
      <c r="H16" s="289"/>
      <c r="I16" s="284"/>
    </row>
    <row r="17" spans="1:8" ht="12.75">
      <c r="A17" s="10"/>
      <c r="B17" s="10"/>
      <c r="C17" s="10"/>
      <c r="D17" s="10"/>
      <c r="E17" s="10"/>
      <c r="F17" s="10"/>
      <c r="G17" s="10"/>
      <c r="H17" s="10"/>
    </row>
    <row r="18" spans="1:8" ht="12.75">
      <c r="A18" s="10"/>
      <c r="B18" s="10"/>
      <c r="C18" s="10"/>
      <c r="D18" s="10"/>
      <c r="E18" s="10"/>
      <c r="F18" s="10"/>
      <c r="G18" s="10"/>
      <c r="H18" s="10"/>
    </row>
    <row r="19" spans="1:9" ht="20.25">
      <c r="A19" s="287" t="s">
        <v>87</v>
      </c>
      <c r="B19" s="288"/>
      <c r="C19" s="288"/>
      <c r="D19" s="288"/>
      <c r="E19" s="288"/>
      <c r="F19" s="288"/>
      <c r="G19" s="288"/>
      <c r="H19" s="288"/>
      <c r="I19" s="280"/>
    </row>
    <row r="20" ht="12.75">
      <c r="C20" s="13"/>
    </row>
    <row r="21" spans="1:8" ht="12.75">
      <c r="A21" s="1"/>
      <c r="B21" s="1"/>
      <c r="C21" s="14"/>
      <c r="D21" s="1"/>
      <c r="E21" s="1"/>
      <c r="F21" s="1"/>
      <c r="G21" s="1"/>
      <c r="H21" s="1"/>
    </row>
    <row r="22" spans="1:8" ht="12.75" customHeight="1">
      <c r="A22" s="1"/>
      <c r="B22" s="278" t="s">
        <v>100</v>
      </c>
      <c r="C22" s="279"/>
      <c r="D22" s="279"/>
      <c r="E22" s="279"/>
      <c r="F22" s="280"/>
      <c r="G22" s="280"/>
      <c r="H22" s="280"/>
    </row>
    <row r="23" spans="1:8" ht="12.75">
      <c r="A23" s="1"/>
      <c r="B23" s="279"/>
      <c r="C23" s="279"/>
      <c r="D23" s="279"/>
      <c r="E23" s="279"/>
      <c r="F23" s="280"/>
      <c r="G23" s="280"/>
      <c r="H23" s="280"/>
    </row>
    <row r="24" spans="1:8" ht="15.75">
      <c r="A24" s="17"/>
      <c r="B24" s="279"/>
      <c r="C24" s="279"/>
      <c r="D24" s="279"/>
      <c r="E24" s="279"/>
      <c r="F24" s="280"/>
      <c r="G24" s="280"/>
      <c r="H24" s="280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281"/>
      <c r="C26" s="281"/>
      <c r="D26" s="281"/>
      <c r="E26" s="281"/>
      <c r="F26" s="281"/>
      <c r="G26" s="281"/>
      <c r="H26" s="281"/>
    </row>
    <row r="27" spans="1:8" ht="12.75">
      <c r="A27" s="1"/>
      <c r="B27" s="281"/>
      <c r="C27" s="281"/>
      <c r="D27" s="281"/>
      <c r="E27" s="281"/>
      <c r="F27" s="281"/>
      <c r="G27" s="281"/>
      <c r="H27" s="281"/>
    </row>
    <row r="28" spans="1:8" ht="12.75">
      <c r="A28" s="1"/>
      <c r="B28" s="18"/>
      <c r="C28" s="19"/>
      <c r="D28" s="19"/>
      <c r="E28" s="1"/>
      <c r="F28" s="1"/>
      <c r="G28" s="1"/>
      <c r="H28" s="1"/>
    </row>
    <row r="29" spans="1:8" ht="12.75">
      <c r="A29" s="1"/>
      <c r="B29" s="18"/>
      <c r="C29" s="19"/>
      <c r="D29" s="19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4" spans="1:9" ht="12.75">
      <c r="A34" s="20" t="s">
        <v>2</v>
      </c>
      <c r="B34" s="277" t="s">
        <v>86</v>
      </c>
      <c r="C34" s="277"/>
      <c r="D34" s="277"/>
      <c r="E34" s="277"/>
      <c r="F34" s="277"/>
      <c r="G34" s="277"/>
      <c r="H34" s="10"/>
      <c r="I34" s="10"/>
    </row>
    <row r="35" spans="1:8" ht="12.75">
      <c r="A35" s="22"/>
      <c r="B35" s="22"/>
      <c r="C35" s="22"/>
      <c r="D35" s="22"/>
      <c r="E35" s="22"/>
      <c r="F35" s="22"/>
      <c r="G35" s="22"/>
      <c r="H35" s="10"/>
    </row>
    <row r="36" spans="1:8" ht="12.75">
      <c r="A36" s="22"/>
      <c r="B36" s="1"/>
      <c r="C36" s="1"/>
      <c r="D36" s="1"/>
      <c r="E36" s="1"/>
      <c r="F36" s="1"/>
      <c r="G36" s="1"/>
      <c r="H36" s="1"/>
    </row>
    <row r="37" spans="1:9" ht="12.75">
      <c r="A37" s="23"/>
      <c r="B37" s="10"/>
      <c r="C37" s="10"/>
      <c r="D37" s="10"/>
      <c r="E37" s="10"/>
      <c r="F37" s="10"/>
      <c r="G37" s="24"/>
      <c r="H37" s="10"/>
      <c r="I37" s="10"/>
    </row>
    <row r="38" spans="1:8" ht="12.75">
      <c r="A38" s="1"/>
      <c r="B38" s="1"/>
      <c r="C38" s="14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5.75">
      <c r="A41" s="17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22" ht="12.75">
      <c r="A43" s="1"/>
      <c r="B43" s="22"/>
      <c r="C43" s="22"/>
      <c r="D43" s="22"/>
      <c r="E43" s="22"/>
      <c r="F43" s="22"/>
      <c r="G43" s="22"/>
      <c r="H43" s="2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</sheetData>
  <sheetProtection/>
  <mergeCells count="9">
    <mergeCell ref="B34:G34"/>
    <mergeCell ref="B22:H24"/>
    <mergeCell ref="B26:H27"/>
    <mergeCell ref="A3:I3"/>
    <mergeCell ref="A12:I12"/>
    <mergeCell ref="A13:I13"/>
    <mergeCell ref="A19:I19"/>
    <mergeCell ref="B9:G9"/>
    <mergeCell ref="A16:I16"/>
  </mergeCells>
  <printOptions horizontalCentered="1"/>
  <pageMargins left="0.7480314960629921" right="0.4330708661417323" top="0.7874015748031497" bottom="0.7874015748031497" header="0.3937007874015748" footer="0.3937007874015748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61"/>
  <sheetViews>
    <sheetView zoomScalePageLayoutView="0" workbookViewId="0" topLeftCell="A1">
      <selection activeCell="R34" sqref="R34"/>
    </sheetView>
  </sheetViews>
  <sheetFormatPr defaultColWidth="11.421875" defaultRowHeight="15" customHeight="1"/>
  <cols>
    <col min="1" max="1" width="2.421875" style="1" customWidth="1"/>
    <col min="2" max="2" width="47.8515625" style="1" customWidth="1"/>
    <col min="3" max="3" width="1.1484375" style="25" customWidth="1"/>
    <col min="4" max="4" width="2.57421875" style="25" customWidth="1"/>
    <col min="5" max="5" width="1.1484375" style="1" customWidth="1"/>
    <col min="6" max="6" width="15.7109375" style="26" customWidth="1"/>
    <col min="7" max="7" width="1.28515625" style="26" customWidth="1"/>
    <col min="8" max="8" width="1.28515625" style="1" customWidth="1"/>
    <col min="9" max="9" width="15.7109375" style="26" customWidth="1"/>
    <col min="10" max="10" width="1.28515625" style="1" customWidth="1"/>
    <col min="11" max="11" width="1.421875" style="1" customWidth="1"/>
    <col min="12" max="12" width="15.7109375" style="26" customWidth="1"/>
    <col min="13" max="13" width="1.28515625" style="1" customWidth="1"/>
    <col min="14" max="14" width="1.421875" style="1" customWidth="1"/>
    <col min="15" max="15" width="15.7109375" style="26" customWidth="1"/>
    <col min="16" max="16" width="1.1484375" style="1" customWidth="1"/>
    <col min="17" max="17" width="1.28515625" style="1" customWidth="1"/>
    <col min="18" max="18" width="15.7109375" style="26" customWidth="1"/>
    <col min="19" max="19" width="1.1484375" style="1" customWidth="1"/>
    <col min="20" max="16384" width="11.421875" style="1" customWidth="1"/>
  </cols>
  <sheetData>
    <row r="2" ht="12.75" customHeight="1"/>
    <row r="3" spans="1:20" ht="12.75" customHeight="1">
      <c r="A3" s="290" t="s">
        <v>128</v>
      </c>
      <c r="B3" s="292" t="s">
        <v>3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16"/>
    </row>
    <row r="4" spans="1:20" ht="12.75" customHeight="1">
      <c r="A4" s="291"/>
      <c r="B4" s="293" t="s">
        <v>88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16"/>
    </row>
    <row r="5" spans="2:19" ht="12.75" customHeight="1">
      <c r="B5" s="28"/>
      <c r="C5" s="28"/>
      <c r="D5" s="28"/>
      <c r="E5" s="28"/>
      <c r="F5" s="32"/>
      <c r="G5" s="28"/>
      <c r="H5" s="28"/>
      <c r="I5" s="32"/>
      <c r="J5" s="16"/>
      <c r="K5" s="16"/>
      <c r="L5" s="181"/>
      <c r="M5" s="16"/>
      <c r="N5" s="16"/>
      <c r="O5" s="184"/>
      <c r="P5" s="16"/>
      <c r="Q5" s="16"/>
      <c r="R5" s="184"/>
      <c r="S5" s="167"/>
    </row>
    <row r="6" spans="2:19" ht="12.75" customHeight="1">
      <c r="B6" s="297"/>
      <c r="C6" s="297"/>
      <c r="D6" s="297"/>
      <c r="E6" s="297"/>
      <c r="F6" s="169" t="s">
        <v>89</v>
      </c>
      <c r="G6" s="167"/>
      <c r="H6" s="167"/>
      <c r="I6" s="173" t="s">
        <v>90</v>
      </c>
      <c r="J6" s="167"/>
      <c r="K6" s="167"/>
      <c r="L6" s="298" t="s">
        <v>91</v>
      </c>
      <c r="M6" s="298"/>
      <c r="N6" s="298"/>
      <c r="O6" s="298"/>
      <c r="P6" s="298"/>
      <c r="Q6" s="298"/>
      <c r="R6" s="298"/>
      <c r="S6" s="168"/>
    </row>
    <row r="7" spans="2:18" ht="12.75" customHeight="1">
      <c r="B7" s="30"/>
      <c r="C7" s="31"/>
      <c r="D7" s="31"/>
      <c r="E7" s="30"/>
      <c r="F7" s="32" t="s">
        <v>4</v>
      </c>
      <c r="G7" s="167"/>
      <c r="H7" s="167"/>
      <c r="I7" s="174" t="s">
        <v>4</v>
      </c>
      <c r="J7" s="22"/>
      <c r="K7" s="22"/>
      <c r="L7" s="32" t="s">
        <v>4</v>
      </c>
      <c r="M7" s="22"/>
      <c r="N7" s="22"/>
      <c r="O7" s="32" t="s">
        <v>5</v>
      </c>
      <c r="P7" s="22"/>
      <c r="Q7" s="22"/>
      <c r="R7" s="32" t="s">
        <v>6</v>
      </c>
    </row>
    <row r="8" spans="2:19" ht="15" customHeight="1" thickBot="1">
      <c r="B8" s="296"/>
      <c r="C8" s="296"/>
      <c r="D8" s="296"/>
      <c r="E8" s="296"/>
      <c r="F8" s="170" t="s">
        <v>7</v>
      </c>
      <c r="G8" s="33"/>
      <c r="H8" s="34"/>
      <c r="I8" s="175" t="s">
        <v>7</v>
      </c>
      <c r="J8" s="35"/>
      <c r="K8" s="35"/>
      <c r="L8" s="182" t="s">
        <v>7</v>
      </c>
      <c r="M8" s="35"/>
      <c r="N8" s="35"/>
      <c r="O8" s="182" t="s">
        <v>8</v>
      </c>
      <c r="P8" s="35"/>
      <c r="Q8" s="35"/>
      <c r="R8" s="294" t="s">
        <v>85</v>
      </c>
      <c r="S8" s="295"/>
    </row>
    <row r="9" spans="2:9" ht="12.75" customHeight="1">
      <c r="B9" s="22"/>
      <c r="C9" s="36"/>
      <c r="D9" s="36"/>
      <c r="E9" s="37"/>
      <c r="F9" s="38"/>
      <c r="G9" s="38"/>
      <c r="H9" s="39"/>
      <c r="I9" s="38"/>
    </row>
    <row r="10" spans="2:9" ht="12.75" customHeight="1">
      <c r="B10" s="40" t="s">
        <v>9</v>
      </c>
      <c r="E10" s="41"/>
      <c r="H10" s="42"/>
      <c r="I10" s="176"/>
    </row>
    <row r="11" spans="2:18" ht="12.75" customHeight="1">
      <c r="B11" s="1" t="s">
        <v>10</v>
      </c>
      <c r="C11" s="43"/>
      <c r="D11" s="44">
        <f>C34+1</f>
        <v>1</v>
      </c>
      <c r="E11" s="41"/>
      <c r="F11" s="45">
        <f>'S72 Revenus-Cons.  '!F50</f>
        <v>93036488</v>
      </c>
      <c r="G11" s="46"/>
      <c r="H11" s="47"/>
      <c r="I11" s="45">
        <f>'S72 Revenus-Cons.  '!H50</f>
        <v>95878279</v>
      </c>
      <c r="J11" s="48"/>
      <c r="K11" s="48"/>
      <c r="L11" s="45">
        <f>'S72 Revenus-Cons.  '!J50</f>
        <v>98086746</v>
      </c>
      <c r="M11" s="48"/>
      <c r="N11" s="48"/>
      <c r="O11" s="45">
        <f>R11-L11</f>
        <v>4252163</v>
      </c>
      <c r="R11" s="45">
        <f>'S72 Revenus-Cons.  '!L50</f>
        <v>102338909</v>
      </c>
    </row>
    <row r="12" spans="2:18" ht="12.75" customHeight="1">
      <c r="B12" s="21" t="s">
        <v>11</v>
      </c>
      <c r="C12" s="49"/>
      <c r="D12" s="50">
        <f>D11+1</f>
        <v>2</v>
      </c>
      <c r="E12" s="51"/>
      <c r="F12" s="52">
        <f>'S72 Revenus-Cons.  '!F57</f>
        <v>10660769</v>
      </c>
      <c r="G12" s="52"/>
      <c r="H12" s="53"/>
      <c r="I12" s="52">
        <f>'S72 Revenus-Cons.  '!H57</f>
        <v>12891500</v>
      </c>
      <c r="J12" s="54"/>
      <c r="K12" s="54"/>
      <c r="L12" s="52">
        <f>'S72 Revenus-Cons.  '!J57</f>
        <v>12191348</v>
      </c>
      <c r="M12" s="54"/>
      <c r="N12" s="54"/>
      <c r="O12" s="45">
        <f>R12-L12</f>
        <v>23212</v>
      </c>
      <c r="P12" s="21"/>
      <c r="Q12" s="21"/>
      <c r="R12" s="52">
        <f>'S72 Revenus-Cons.  '!L57</f>
        <v>12214560</v>
      </c>
    </row>
    <row r="13" spans="2:19" ht="12.75" customHeight="1">
      <c r="B13" s="55"/>
      <c r="C13" s="56"/>
      <c r="D13" s="57">
        <f>D12+1</f>
        <v>3</v>
      </c>
      <c r="E13" s="58"/>
      <c r="F13" s="59">
        <f>SUM(F11:F12)</f>
        <v>103697257</v>
      </c>
      <c r="G13" s="59"/>
      <c r="H13" s="60"/>
      <c r="I13" s="59">
        <f>SUM(I11:I12)</f>
        <v>108769779</v>
      </c>
      <c r="J13" s="61"/>
      <c r="K13" s="61"/>
      <c r="L13" s="59">
        <f>SUM(L11:L12)</f>
        <v>110278094</v>
      </c>
      <c r="M13" s="61"/>
      <c r="N13" s="61"/>
      <c r="O13" s="59">
        <f>SUM(O11:O12)</f>
        <v>4275375</v>
      </c>
      <c r="P13" s="55"/>
      <c r="Q13" s="55"/>
      <c r="R13" s="59">
        <f>SUM(R11:R12)</f>
        <v>114553469</v>
      </c>
      <c r="S13" s="55"/>
    </row>
    <row r="14" spans="2:19" ht="12.75" customHeight="1">
      <c r="B14" s="62"/>
      <c r="C14" s="63"/>
      <c r="D14" s="64"/>
      <c r="E14" s="37"/>
      <c r="F14" s="65"/>
      <c r="G14" s="65"/>
      <c r="H14" s="66"/>
      <c r="I14" s="65"/>
      <c r="J14" s="48"/>
      <c r="K14" s="48"/>
      <c r="L14" s="65"/>
      <c r="M14" s="48"/>
      <c r="N14" s="48"/>
      <c r="O14" s="65"/>
      <c r="P14" s="22"/>
      <c r="Q14" s="22"/>
      <c r="R14" s="65"/>
      <c r="S14" s="22"/>
    </row>
    <row r="15" spans="2:19" ht="12.75" customHeight="1">
      <c r="B15" s="67" t="s">
        <v>12</v>
      </c>
      <c r="C15" s="49"/>
      <c r="D15" s="50">
        <f>D13+1</f>
        <v>4</v>
      </c>
      <c r="E15" s="51"/>
      <c r="F15" s="52">
        <v>90469110</v>
      </c>
      <c r="G15" s="52"/>
      <c r="H15" s="68"/>
      <c r="I15" s="52">
        <f>'S73 Charges-Cons.'!F41</f>
        <v>99455742</v>
      </c>
      <c r="J15" s="54"/>
      <c r="K15" s="54"/>
      <c r="L15" s="52">
        <f>'S73 Charges-Cons.'!H41</f>
        <v>103286995</v>
      </c>
      <c r="M15" s="54"/>
      <c r="N15" s="54"/>
      <c r="O15" s="227">
        <f>R15-L15</f>
        <v>4061654</v>
      </c>
      <c r="P15" s="21"/>
      <c r="Q15" s="21"/>
      <c r="R15" s="52">
        <f>'S73 Charges-Cons.'!N41</f>
        <v>107348649</v>
      </c>
      <c r="S15" s="21"/>
    </row>
    <row r="16" spans="2:18" ht="12.75" customHeight="1">
      <c r="B16" s="20"/>
      <c r="C16" s="63"/>
      <c r="D16" s="64"/>
      <c r="E16" s="37"/>
      <c r="F16" s="65"/>
      <c r="G16" s="65"/>
      <c r="H16" s="66"/>
      <c r="I16" s="65"/>
      <c r="J16" s="48"/>
      <c r="K16" s="48"/>
      <c r="L16" s="65"/>
      <c r="M16" s="48"/>
      <c r="N16" s="48"/>
      <c r="O16" s="65"/>
      <c r="R16" s="65"/>
    </row>
    <row r="17" spans="2:18" ht="12.75" customHeight="1">
      <c r="B17" s="20" t="s">
        <v>13</v>
      </c>
      <c r="C17" s="63"/>
      <c r="D17" s="64">
        <f>D15+1</f>
        <v>5</v>
      </c>
      <c r="E17" s="37"/>
      <c r="F17" s="65">
        <f>F13-F15</f>
        <v>13228147</v>
      </c>
      <c r="G17" s="65"/>
      <c r="H17" s="66"/>
      <c r="I17" s="65">
        <f>I13-I15</f>
        <v>9314037</v>
      </c>
      <c r="J17" s="48"/>
      <c r="K17" s="48"/>
      <c r="L17" s="65">
        <f>L13-L15</f>
        <v>6991099</v>
      </c>
      <c r="M17" s="48"/>
      <c r="N17" s="48"/>
      <c r="O17" s="65">
        <f>O13-O15</f>
        <v>213721</v>
      </c>
      <c r="R17" s="65">
        <f>R13-R15</f>
        <v>7204820</v>
      </c>
    </row>
    <row r="18" spans="2:18" ht="12.75" customHeight="1">
      <c r="B18" s="62"/>
      <c r="C18" s="63"/>
      <c r="D18" s="64"/>
      <c r="E18" s="37"/>
      <c r="F18" s="65"/>
      <c r="G18" s="65"/>
      <c r="H18" s="66"/>
      <c r="I18" s="65"/>
      <c r="J18" s="48"/>
      <c r="K18" s="48"/>
      <c r="L18" s="65"/>
      <c r="M18" s="48"/>
      <c r="N18" s="48"/>
      <c r="O18" s="65"/>
      <c r="R18" s="65"/>
    </row>
    <row r="19" spans="2:20" ht="12.75" customHeight="1">
      <c r="B19" s="69" t="s">
        <v>14</v>
      </c>
      <c r="C19" s="49"/>
      <c r="D19" s="70">
        <f>D17+1</f>
        <v>6</v>
      </c>
      <c r="E19" s="71" t="s">
        <v>15</v>
      </c>
      <c r="F19" s="52">
        <f>F12</f>
        <v>10660769</v>
      </c>
      <c r="G19" s="72" t="s">
        <v>16</v>
      </c>
      <c r="H19" s="73" t="s">
        <v>15</v>
      </c>
      <c r="I19" s="52">
        <f>I12</f>
        <v>12891500</v>
      </c>
      <c r="J19" s="74" t="s">
        <v>16</v>
      </c>
      <c r="K19" s="75" t="s">
        <v>15</v>
      </c>
      <c r="L19" s="52">
        <f>L12</f>
        <v>12191348</v>
      </c>
      <c r="M19" s="75" t="s">
        <v>16</v>
      </c>
      <c r="N19" s="75" t="s">
        <v>15</v>
      </c>
      <c r="O19" s="227">
        <f>R19-L19</f>
        <v>23212</v>
      </c>
      <c r="P19" s="21" t="s">
        <v>16</v>
      </c>
      <c r="Q19" s="21" t="s">
        <v>15</v>
      </c>
      <c r="R19" s="52">
        <f>R12</f>
        <v>12214560</v>
      </c>
      <c r="S19" s="76" t="s">
        <v>16</v>
      </c>
      <c r="T19" s="15"/>
    </row>
    <row r="20" spans="2:18" ht="12.75" customHeight="1">
      <c r="B20" s="62"/>
      <c r="C20" s="63"/>
      <c r="D20" s="77"/>
      <c r="E20" s="37"/>
      <c r="F20" s="78"/>
      <c r="G20" s="78"/>
      <c r="H20" s="66"/>
      <c r="I20" s="78"/>
      <c r="J20" s="48"/>
      <c r="K20" s="48"/>
      <c r="L20" s="78"/>
      <c r="M20" s="48"/>
      <c r="N20" s="48"/>
      <c r="O20" s="78"/>
      <c r="R20" s="78"/>
    </row>
    <row r="21" spans="2:18" ht="12.75" customHeight="1">
      <c r="B21" s="20" t="s">
        <v>17</v>
      </c>
      <c r="C21" s="63"/>
      <c r="D21" s="77"/>
      <c r="E21" s="37"/>
      <c r="F21" s="78"/>
      <c r="G21" s="78"/>
      <c r="H21" s="66"/>
      <c r="I21" s="78"/>
      <c r="J21" s="48"/>
      <c r="K21" s="48"/>
      <c r="L21" s="78"/>
      <c r="M21" s="48"/>
      <c r="N21" s="48"/>
      <c r="O21" s="78"/>
      <c r="R21" s="78"/>
    </row>
    <row r="22" spans="2:19" ht="12.75" customHeight="1">
      <c r="B22" s="67" t="s">
        <v>18</v>
      </c>
      <c r="C22" s="49"/>
      <c r="D22" s="50">
        <f>D19+1</f>
        <v>7</v>
      </c>
      <c r="E22" s="79"/>
      <c r="F22" s="52">
        <f>F17-F19</f>
        <v>2567378</v>
      </c>
      <c r="G22" s="52"/>
      <c r="H22" s="68"/>
      <c r="I22" s="52">
        <f>I17-I19</f>
        <v>-3577463</v>
      </c>
      <c r="J22" s="54"/>
      <c r="K22" s="54"/>
      <c r="L22" s="52">
        <f>L17-L19</f>
        <v>-5200249</v>
      </c>
      <c r="M22" s="54"/>
      <c r="N22" s="54"/>
      <c r="O22" s="52">
        <f>O17-O19</f>
        <v>190509</v>
      </c>
      <c r="P22" s="21"/>
      <c r="Q22" s="21"/>
      <c r="R22" s="52">
        <f>R17-R19</f>
        <v>-5009740</v>
      </c>
      <c r="S22" s="21"/>
    </row>
    <row r="23" spans="2:18" ht="12.75" customHeight="1">
      <c r="B23" s="62"/>
      <c r="C23" s="63"/>
      <c r="D23" s="80"/>
      <c r="E23" s="37"/>
      <c r="F23" s="46"/>
      <c r="G23" s="46"/>
      <c r="H23" s="66"/>
      <c r="I23" s="46"/>
      <c r="J23" s="48"/>
      <c r="K23" s="48"/>
      <c r="L23" s="46"/>
      <c r="M23" s="48"/>
      <c r="N23" s="48"/>
      <c r="O23" s="46"/>
      <c r="R23" s="46"/>
    </row>
    <row r="24" spans="2:18" ht="12.75" customHeight="1">
      <c r="B24" s="20" t="s">
        <v>19</v>
      </c>
      <c r="C24" s="63"/>
      <c r="D24" s="81"/>
      <c r="E24" s="37"/>
      <c r="F24" s="82"/>
      <c r="G24" s="82"/>
      <c r="H24" s="66"/>
      <c r="I24" s="82"/>
      <c r="J24" s="48"/>
      <c r="K24" s="48"/>
      <c r="L24" s="82"/>
      <c r="M24" s="48"/>
      <c r="N24" s="48"/>
      <c r="O24" s="82"/>
      <c r="P24" s="22"/>
      <c r="Q24" s="22"/>
      <c r="R24" s="82"/>
    </row>
    <row r="25" spans="2:18" ht="12.75" customHeight="1">
      <c r="B25" s="62" t="s">
        <v>20</v>
      </c>
      <c r="C25" s="63"/>
      <c r="D25" s="81">
        <f>D22+1</f>
        <v>8</v>
      </c>
      <c r="E25" s="37"/>
      <c r="F25" s="262">
        <v>15306946</v>
      </c>
      <c r="G25" s="82"/>
      <c r="H25" s="66"/>
      <c r="I25" s="82">
        <f>'S73 Charges-Cons.'!F40</f>
        <v>17100000</v>
      </c>
      <c r="J25" s="48"/>
      <c r="K25" s="48"/>
      <c r="L25" s="82">
        <f>'S73 Charges-Cons.'!H40</f>
        <v>17063053</v>
      </c>
      <c r="M25" s="48"/>
      <c r="N25" s="48"/>
      <c r="O25" s="45">
        <f aca="true" t="shared" si="0" ref="O25:O31">R25-L25</f>
        <v>132621</v>
      </c>
      <c r="P25" s="22"/>
      <c r="Q25" s="22"/>
      <c r="R25" s="262">
        <v>17195674</v>
      </c>
    </row>
    <row r="26" spans="2:18" ht="12.75" customHeight="1">
      <c r="B26" s="62" t="s">
        <v>21</v>
      </c>
      <c r="C26" s="63"/>
      <c r="D26" s="81">
        <f>D25+1</f>
        <v>9</v>
      </c>
      <c r="E26" s="37"/>
      <c r="F26" s="262">
        <v>276867</v>
      </c>
      <c r="G26" s="82"/>
      <c r="H26" s="66"/>
      <c r="I26" s="262">
        <v>478000</v>
      </c>
      <c r="J26" s="48"/>
      <c r="K26" s="48"/>
      <c r="L26" s="262">
        <v>6601</v>
      </c>
      <c r="M26" s="48"/>
      <c r="N26" s="48"/>
      <c r="O26" s="45">
        <f t="shared" si="0"/>
        <v>0</v>
      </c>
      <c r="P26" s="22"/>
      <c r="Q26" s="22"/>
      <c r="R26" s="262">
        <v>6601</v>
      </c>
    </row>
    <row r="27" spans="2:19" ht="12.75" customHeight="1">
      <c r="B27" s="62" t="s">
        <v>22</v>
      </c>
      <c r="C27" s="63"/>
      <c r="D27" s="81">
        <f>D26+1</f>
        <v>10</v>
      </c>
      <c r="E27" s="83" t="s">
        <v>15</v>
      </c>
      <c r="F27" s="262">
        <v>13269223</v>
      </c>
      <c r="G27" s="82" t="s">
        <v>16</v>
      </c>
      <c r="H27" s="84" t="s">
        <v>15</v>
      </c>
      <c r="I27" s="262">
        <v>14277941</v>
      </c>
      <c r="J27" s="85" t="s">
        <v>16</v>
      </c>
      <c r="K27" s="86" t="s">
        <v>15</v>
      </c>
      <c r="L27" s="262">
        <v>15473814</v>
      </c>
      <c r="M27" s="85" t="s">
        <v>16</v>
      </c>
      <c r="N27" s="86" t="s">
        <v>15</v>
      </c>
      <c r="O27" s="45">
        <f t="shared" si="0"/>
        <v>70189</v>
      </c>
      <c r="P27" s="85" t="s">
        <v>16</v>
      </c>
      <c r="Q27" s="86" t="s">
        <v>15</v>
      </c>
      <c r="R27" s="262">
        <v>15544003</v>
      </c>
      <c r="S27" s="85" t="s">
        <v>16</v>
      </c>
    </row>
    <row r="28" spans="2:18" ht="12.75" customHeight="1">
      <c r="B28" s="62" t="s">
        <v>23</v>
      </c>
      <c r="C28" s="63"/>
      <c r="D28" s="81"/>
      <c r="E28" s="37"/>
      <c r="F28" s="262"/>
      <c r="G28" s="82"/>
      <c r="H28" s="87"/>
      <c r="I28" s="262"/>
      <c r="J28" s="88"/>
      <c r="K28" s="89"/>
      <c r="L28" s="262"/>
      <c r="M28" s="88"/>
      <c r="N28" s="89"/>
      <c r="O28" s="45">
        <f t="shared" si="0"/>
        <v>0</v>
      </c>
      <c r="P28" s="90"/>
      <c r="Q28" s="91"/>
      <c r="R28" s="262"/>
    </row>
    <row r="29" spans="2:19" ht="12.75" customHeight="1">
      <c r="B29" s="62" t="s">
        <v>24</v>
      </c>
      <c r="C29" s="63"/>
      <c r="D29" s="81">
        <f>D27+1</f>
        <v>11</v>
      </c>
      <c r="E29" s="83" t="s">
        <v>15</v>
      </c>
      <c r="F29" s="262">
        <v>112020</v>
      </c>
      <c r="G29" s="82" t="s">
        <v>16</v>
      </c>
      <c r="H29" s="84" t="s">
        <v>15</v>
      </c>
      <c r="I29" s="262">
        <v>-101168</v>
      </c>
      <c r="J29" s="85" t="s">
        <v>16</v>
      </c>
      <c r="K29" s="86" t="s">
        <v>15</v>
      </c>
      <c r="L29" s="262">
        <v>229967</v>
      </c>
      <c r="M29" s="85" t="s">
        <v>16</v>
      </c>
      <c r="N29" s="86" t="s">
        <v>15</v>
      </c>
      <c r="O29" s="45">
        <f t="shared" si="0"/>
        <v>-6061</v>
      </c>
      <c r="P29" s="85" t="s">
        <v>16</v>
      </c>
      <c r="Q29" s="86" t="s">
        <v>15</v>
      </c>
      <c r="R29" s="262">
        <v>223906</v>
      </c>
      <c r="S29" s="85" t="s">
        <v>16</v>
      </c>
    </row>
    <row r="30" spans="2:18" ht="12.75" customHeight="1">
      <c r="B30" s="62" t="s">
        <v>25</v>
      </c>
      <c r="C30" s="63"/>
      <c r="D30" s="81">
        <f>D29+1</f>
        <v>12</v>
      </c>
      <c r="E30" s="37"/>
      <c r="F30" s="262">
        <v>-99816</v>
      </c>
      <c r="G30" s="82"/>
      <c r="H30" s="66"/>
      <c r="I30" s="262">
        <v>41236</v>
      </c>
      <c r="J30" s="48"/>
      <c r="K30" s="48"/>
      <c r="L30" s="262">
        <v>6502527</v>
      </c>
      <c r="M30" s="48"/>
      <c r="N30" s="48"/>
      <c r="O30" s="45">
        <f t="shared" si="0"/>
        <v>6510</v>
      </c>
      <c r="P30" s="22"/>
      <c r="Q30" s="22"/>
      <c r="R30" s="262">
        <v>6509037</v>
      </c>
    </row>
    <row r="31" spans="2:18" ht="12.75" customHeight="1">
      <c r="B31" s="62" t="s">
        <v>26</v>
      </c>
      <c r="C31" s="49"/>
      <c r="D31" s="92">
        <f>D30+1</f>
        <v>13</v>
      </c>
      <c r="E31" s="37"/>
      <c r="F31" s="262">
        <v>385774</v>
      </c>
      <c r="G31" s="82"/>
      <c r="H31" s="66"/>
      <c r="I31" s="262">
        <v>135000</v>
      </c>
      <c r="J31" s="48"/>
      <c r="K31" s="48"/>
      <c r="L31" s="262">
        <v>1106637</v>
      </c>
      <c r="M31" s="48"/>
      <c r="N31" s="54"/>
      <c r="O31" s="45">
        <f t="shared" si="0"/>
        <v>10757</v>
      </c>
      <c r="P31" s="22"/>
      <c r="Q31" s="22"/>
      <c r="R31" s="262">
        <v>1117394</v>
      </c>
    </row>
    <row r="32" spans="2:19" ht="12.75" customHeight="1">
      <c r="B32" s="93"/>
      <c r="C32" s="94"/>
      <c r="D32" s="95">
        <f>D31+1</f>
        <v>14</v>
      </c>
      <c r="E32" s="96"/>
      <c r="F32" s="97">
        <f>F25+F26-F27-F29+F30+F31</f>
        <v>2488528</v>
      </c>
      <c r="G32" s="97"/>
      <c r="H32" s="98"/>
      <c r="I32" s="97">
        <f>I25+I26-I27-I29+I30+I31</f>
        <v>3577463</v>
      </c>
      <c r="J32" s="99"/>
      <c r="K32" s="99"/>
      <c r="L32" s="97">
        <f>L25+L26-L27-L29+L30+L31</f>
        <v>8975037</v>
      </c>
      <c r="M32" s="99"/>
      <c r="N32" s="54"/>
      <c r="O32" s="97">
        <f>O25+O26-O27-O29+O30+O31</f>
        <v>85760</v>
      </c>
      <c r="P32" s="93"/>
      <c r="Q32" s="93"/>
      <c r="R32" s="97">
        <f>R25+R26-R27-R29+R30+R31</f>
        <v>9060797</v>
      </c>
      <c r="S32" s="93"/>
    </row>
    <row r="33" spans="2:18" ht="24" customHeight="1">
      <c r="B33" s="20" t="s">
        <v>27</v>
      </c>
      <c r="C33" s="63"/>
      <c r="D33" s="81"/>
      <c r="E33" s="100"/>
      <c r="F33" s="65"/>
      <c r="G33" s="65"/>
      <c r="H33" s="66"/>
      <c r="I33" s="65"/>
      <c r="J33" s="48"/>
      <c r="K33" s="48"/>
      <c r="L33" s="65"/>
      <c r="M33" s="48"/>
      <c r="N33" s="48"/>
      <c r="O33" s="65"/>
      <c r="R33" s="65"/>
    </row>
    <row r="34" spans="2:19" ht="12.75" customHeight="1" thickBot="1">
      <c r="B34" s="101" t="s">
        <v>28</v>
      </c>
      <c r="C34" s="102"/>
      <c r="D34" s="103">
        <f>D32+1</f>
        <v>15</v>
      </c>
      <c r="E34" s="104"/>
      <c r="F34" s="228">
        <f>F22+F32</f>
        <v>5055906</v>
      </c>
      <c r="G34" s="105"/>
      <c r="H34" s="106"/>
      <c r="I34" s="228">
        <f>I22+I32</f>
        <v>0</v>
      </c>
      <c r="J34" s="107"/>
      <c r="K34" s="107"/>
      <c r="L34" s="228">
        <f>L22+L32</f>
        <v>3774788</v>
      </c>
      <c r="M34" s="107"/>
      <c r="N34" s="107"/>
      <c r="O34" s="228">
        <f>O22+O32</f>
        <v>276269</v>
      </c>
      <c r="P34" s="35"/>
      <c r="Q34" s="35"/>
      <c r="R34" s="228">
        <f>R22+R32</f>
        <v>4051057</v>
      </c>
      <c r="S34" s="35"/>
    </row>
    <row r="35" spans="2:19" ht="12.75" customHeight="1">
      <c r="B35" s="20"/>
      <c r="C35" s="63"/>
      <c r="D35" s="108"/>
      <c r="E35" s="100"/>
      <c r="F35" s="78"/>
      <c r="G35" s="78"/>
      <c r="H35" s="66"/>
      <c r="I35" s="177"/>
      <c r="J35" s="48"/>
      <c r="K35" s="48"/>
      <c r="L35" s="177"/>
      <c r="M35" s="48"/>
      <c r="N35" s="48"/>
      <c r="O35" s="185"/>
      <c r="P35" s="22"/>
      <c r="Q35" s="22"/>
      <c r="R35" s="185"/>
      <c r="S35" s="22"/>
    </row>
    <row r="36" spans="2:14" ht="15" customHeight="1">
      <c r="B36" s="109" t="s">
        <v>29</v>
      </c>
      <c r="C36" s="36"/>
      <c r="D36" s="36"/>
      <c r="E36" s="100"/>
      <c r="F36" s="78"/>
      <c r="G36" s="78"/>
      <c r="H36" s="66"/>
      <c r="I36" s="177"/>
      <c r="J36" s="48"/>
      <c r="K36" s="48"/>
      <c r="L36" s="177"/>
      <c r="M36" s="48"/>
      <c r="N36" s="48"/>
    </row>
    <row r="37" spans="2:9" ht="12.75" customHeight="1">
      <c r="B37" s="110" t="s">
        <v>130</v>
      </c>
      <c r="C37" s="36"/>
      <c r="D37" s="36"/>
      <c r="E37" s="100"/>
      <c r="F37" s="111"/>
      <c r="G37" s="111"/>
      <c r="H37" s="66"/>
      <c r="I37" s="177"/>
    </row>
    <row r="38" spans="5:9" ht="12.75" customHeight="1">
      <c r="E38" s="112"/>
      <c r="F38" s="46"/>
      <c r="G38" s="46"/>
      <c r="H38" s="113"/>
      <c r="I38" s="177"/>
    </row>
    <row r="39" spans="5:9" ht="12.75" customHeight="1">
      <c r="E39" s="112"/>
      <c r="F39" s="46"/>
      <c r="G39" s="46"/>
      <c r="H39" s="113"/>
      <c r="I39" s="177"/>
    </row>
    <row r="40" spans="5:9" ht="12.75" customHeight="1">
      <c r="E40" s="112"/>
      <c r="F40" s="46"/>
      <c r="G40" s="46"/>
      <c r="H40" s="114"/>
      <c r="I40" s="177"/>
    </row>
    <row r="41" spans="5:9" ht="12.75" customHeight="1">
      <c r="E41" s="112"/>
      <c r="F41" s="46"/>
      <c r="G41" s="46"/>
      <c r="H41" s="113"/>
      <c r="I41" s="177"/>
    </row>
    <row r="42" spans="2:22" ht="12.75" customHeight="1">
      <c r="B42" s="62"/>
      <c r="C42" s="36"/>
      <c r="D42" s="36"/>
      <c r="E42" s="100"/>
      <c r="F42" s="65"/>
      <c r="G42" s="65"/>
      <c r="H42" s="115"/>
      <c r="I42" s="177"/>
      <c r="J42" s="48"/>
      <c r="K42" s="48"/>
      <c r="L42" s="177"/>
      <c r="M42" s="48"/>
      <c r="N42" s="48"/>
      <c r="O42" s="185"/>
      <c r="P42" s="22"/>
      <c r="Q42" s="22"/>
      <c r="R42" s="185"/>
      <c r="S42" s="22"/>
      <c r="T42" s="22"/>
      <c r="U42" s="22"/>
      <c r="V42" s="22"/>
    </row>
    <row r="43" spans="2:9" ht="12.75" customHeight="1">
      <c r="B43" s="109"/>
      <c r="E43" s="112"/>
      <c r="F43" s="46"/>
      <c r="G43" s="46"/>
      <c r="H43" s="47"/>
      <c r="I43" s="177"/>
    </row>
    <row r="44" spans="2:14" ht="12.75" customHeight="1">
      <c r="B44" s="62"/>
      <c r="C44" s="36"/>
      <c r="D44" s="36"/>
      <c r="E44" s="100"/>
      <c r="F44" s="65"/>
      <c r="G44" s="65"/>
      <c r="H44" s="115"/>
      <c r="I44" s="177"/>
      <c r="J44" s="48"/>
      <c r="K44" s="48"/>
      <c r="L44" s="177"/>
      <c r="M44" s="48"/>
      <c r="N44" s="48"/>
    </row>
    <row r="45" spans="2:14" ht="12.75" customHeight="1">
      <c r="B45" s="22"/>
      <c r="C45" s="36"/>
      <c r="D45" s="36"/>
      <c r="E45" s="100"/>
      <c r="F45" s="78"/>
      <c r="G45" s="78"/>
      <c r="H45" s="115"/>
      <c r="I45" s="177"/>
      <c r="J45" s="48"/>
      <c r="K45" s="48"/>
      <c r="L45" s="177"/>
      <c r="M45" s="48"/>
      <c r="N45" s="48"/>
    </row>
    <row r="46" spans="2:14" ht="12.75" customHeight="1">
      <c r="B46" s="22"/>
      <c r="C46" s="36"/>
      <c r="D46" s="36"/>
      <c r="E46" s="100"/>
      <c r="F46" s="78"/>
      <c r="G46" s="78"/>
      <c r="H46" s="115"/>
      <c r="I46" s="177"/>
      <c r="J46" s="48"/>
      <c r="K46" s="48"/>
      <c r="L46" s="177"/>
      <c r="M46" s="48"/>
      <c r="N46" s="48"/>
    </row>
    <row r="47" spans="2:9" ht="12.75" customHeight="1">
      <c r="B47" s="116"/>
      <c r="C47" s="36"/>
      <c r="D47" s="36"/>
      <c r="E47" s="100"/>
      <c r="F47" s="65"/>
      <c r="G47" s="65"/>
      <c r="H47" s="66"/>
      <c r="I47" s="178"/>
    </row>
    <row r="48" spans="1:9" ht="12.75" customHeight="1">
      <c r="A48" s="27">
        <v>2</v>
      </c>
      <c r="B48" s="62"/>
      <c r="C48" s="36"/>
      <c r="D48" s="36"/>
      <c r="E48" s="100"/>
      <c r="F48" s="65"/>
      <c r="G48" s="65"/>
      <c r="H48" s="66"/>
      <c r="I48" s="65"/>
    </row>
    <row r="49" spans="2:14" ht="12.75" customHeight="1">
      <c r="B49" s="22"/>
      <c r="C49" s="36"/>
      <c r="D49" s="36"/>
      <c r="E49" s="100"/>
      <c r="F49" s="65"/>
      <c r="G49" s="65"/>
      <c r="H49" s="66"/>
      <c r="I49" s="65"/>
      <c r="J49" s="48"/>
      <c r="K49" s="48"/>
      <c r="L49" s="177"/>
      <c r="M49" s="48"/>
      <c r="N49" s="48"/>
    </row>
    <row r="50" spans="2:14" ht="12.75" customHeight="1">
      <c r="B50" s="22"/>
      <c r="C50" s="36"/>
      <c r="D50" s="36"/>
      <c r="E50" s="100"/>
      <c r="F50" s="65"/>
      <c r="G50" s="65"/>
      <c r="H50" s="115"/>
      <c r="I50" s="65"/>
      <c r="J50" s="48"/>
      <c r="K50" s="48"/>
      <c r="L50" s="177"/>
      <c r="M50" s="48"/>
      <c r="N50" s="48"/>
    </row>
    <row r="51" spans="2:14" ht="12.75" customHeight="1">
      <c r="B51" s="22"/>
      <c r="C51" s="36"/>
      <c r="D51" s="36"/>
      <c r="E51" s="100"/>
      <c r="F51" s="65"/>
      <c r="G51" s="65"/>
      <c r="H51" s="115"/>
      <c r="I51" s="65"/>
      <c r="J51" s="48"/>
      <c r="K51" s="48"/>
      <c r="L51" s="177"/>
      <c r="M51" s="48"/>
      <c r="N51" s="48"/>
    </row>
    <row r="52" spans="2:14" ht="12.75" customHeight="1">
      <c r="B52" s="22"/>
      <c r="C52" s="36"/>
      <c r="D52" s="36"/>
      <c r="E52" s="100"/>
      <c r="F52" s="65"/>
      <c r="G52" s="65"/>
      <c r="H52" s="66"/>
      <c r="I52" s="65"/>
      <c r="J52" s="48"/>
      <c r="K52" s="48"/>
      <c r="L52" s="177"/>
      <c r="M52" s="48"/>
      <c r="N52" s="48"/>
    </row>
    <row r="53" spans="2:14" ht="12.75" customHeight="1">
      <c r="B53" s="22"/>
      <c r="C53" s="36"/>
      <c r="D53" s="36"/>
      <c r="E53" s="100"/>
      <c r="F53" s="78"/>
      <c r="G53" s="78"/>
      <c r="H53" s="66"/>
      <c r="I53" s="78"/>
      <c r="J53" s="48"/>
      <c r="K53" s="48"/>
      <c r="L53" s="177"/>
      <c r="M53" s="48"/>
      <c r="N53" s="48"/>
    </row>
    <row r="54" spans="2:9" ht="21.75" customHeight="1">
      <c r="B54" s="20"/>
      <c r="C54" s="36"/>
      <c r="D54" s="36"/>
      <c r="E54" s="100"/>
      <c r="F54" s="78"/>
      <c r="G54" s="78"/>
      <c r="H54" s="66"/>
      <c r="I54" s="78"/>
    </row>
    <row r="55" spans="1:18" s="109" customFormat="1" ht="12.75" customHeight="1">
      <c r="A55" s="117"/>
      <c r="B55" s="62"/>
      <c r="C55" s="36"/>
      <c r="D55" s="36"/>
      <c r="E55" s="100"/>
      <c r="F55" s="118"/>
      <c r="G55" s="118"/>
      <c r="H55" s="119"/>
      <c r="I55" s="179"/>
      <c r="L55" s="120"/>
      <c r="O55" s="120"/>
      <c r="R55" s="120"/>
    </row>
    <row r="56" spans="1:18" s="109" customFormat="1" ht="12.75" customHeight="1">
      <c r="A56" s="117"/>
      <c r="B56" s="62"/>
      <c r="C56" s="36"/>
      <c r="D56" s="36"/>
      <c r="E56" s="100"/>
      <c r="F56" s="118"/>
      <c r="G56" s="118"/>
      <c r="H56" s="119"/>
      <c r="I56" s="179"/>
      <c r="L56" s="120"/>
      <c r="O56" s="120"/>
      <c r="R56" s="120"/>
    </row>
    <row r="57" spans="1:18" s="109" customFormat="1" ht="12.75" customHeight="1">
      <c r="A57" s="117"/>
      <c r="C57" s="25"/>
      <c r="D57" s="25"/>
      <c r="E57" s="112"/>
      <c r="F57" s="120"/>
      <c r="G57" s="120"/>
      <c r="H57" s="121"/>
      <c r="I57" s="180"/>
      <c r="L57" s="120"/>
      <c r="O57" s="120"/>
      <c r="R57" s="120"/>
    </row>
    <row r="58" ht="12.75" customHeight="1">
      <c r="E58" s="112"/>
    </row>
    <row r="59" spans="2:9" ht="12.75">
      <c r="B59" s="122"/>
      <c r="C59" s="123"/>
      <c r="D59" s="123"/>
      <c r="E59" s="123"/>
      <c r="F59" s="171"/>
      <c r="G59" s="123"/>
      <c r="H59" s="123"/>
      <c r="I59" s="171"/>
    </row>
    <row r="60" spans="2:18" s="124" customFormat="1" ht="12.75" customHeight="1">
      <c r="B60" s="122"/>
      <c r="C60" s="122"/>
      <c r="D60" s="122"/>
      <c r="E60" s="122"/>
      <c r="F60" s="172"/>
      <c r="G60" s="122"/>
      <c r="H60" s="122"/>
      <c r="I60" s="172"/>
      <c r="L60" s="183"/>
      <c r="O60" s="183"/>
      <c r="R60" s="183"/>
    </row>
    <row r="61" spans="2:9" ht="12.75" customHeight="1">
      <c r="B61" s="123"/>
      <c r="C61" s="123"/>
      <c r="D61" s="123"/>
      <c r="E61" s="123"/>
      <c r="F61" s="171"/>
      <c r="G61" s="123"/>
      <c r="H61" s="123"/>
      <c r="I61" s="171"/>
    </row>
    <row r="62" ht="12.75" customHeight="1"/>
  </sheetData>
  <sheetProtection/>
  <mergeCells count="7">
    <mergeCell ref="A3:A4"/>
    <mergeCell ref="B3:S3"/>
    <mergeCell ref="B4:S4"/>
    <mergeCell ref="R8:S8"/>
    <mergeCell ref="B8:E8"/>
    <mergeCell ref="B6:E6"/>
    <mergeCell ref="L6:R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scale="87" r:id="rId1"/>
  <headerFooter alignWithMargins="0">
    <oddHeader>&amp;LOrganisme:_________________________________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A72"/>
  <sheetViews>
    <sheetView zoomScalePageLayoutView="0" workbookViewId="0" topLeftCell="A1">
      <selection activeCell="N39" sqref="N39"/>
    </sheetView>
  </sheetViews>
  <sheetFormatPr defaultColWidth="11.421875" defaultRowHeight="12.75"/>
  <cols>
    <col min="1" max="1" width="1.7109375" style="1" customWidth="1"/>
    <col min="2" max="2" width="42.421875" style="1" customWidth="1"/>
    <col min="3" max="3" width="2.421875" style="1" customWidth="1"/>
    <col min="4" max="4" width="0.9921875" style="1" customWidth="1"/>
    <col min="5" max="5" width="15.7109375" style="190" customWidth="1"/>
    <col min="6" max="7" width="0.9921875" style="1" customWidth="1"/>
    <col min="8" max="8" width="15.7109375" style="190" customWidth="1"/>
    <col min="9" max="10" width="0.9921875" style="1" customWidth="1"/>
    <col min="11" max="11" width="15.7109375" style="190" customWidth="1"/>
    <col min="12" max="13" width="0.9921875" style="1" customWidth="1"/>
    <col min="14" max="14" width="15.7109375" style="190" customWidth="1"/>
    <col min="15" max="15" width="0.9921875" style="1" customWidth="1"/>
    <col min="16" max="16384" width="11.421875" style="1" customWidth="1"/>
  </cols>
  <sheetData>
    <row r="2" ht="9.75" customHeight="1"/>
    <row r="3" spans="1:15" ht="12.75">
      <c r="A3" s="301" t="s">
        <v>30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125"/>
    </row>
    <row r="4" spans="1:15" ht="12.75">
      <c r="A4" s="293" t="s">
        <v>92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125"/>
    </row>
    <row r="5" spans="2:10" ht="6.75" customHeight="1">
      <c r="B5" s="25"/>
      <c r="C5" s="25"/>
      <c r="D5" s="25"/>
      <c r="E5" s="206"/>
      <c r="F5" s="46"/>
      <c r="G5" s="46"/>
      <c r="H5" s="210"/>
      <c r="I5" s="113"/>
      <c r="J5" s="113"/>
    </row>
    <row r="6" spans="2:15" ht="12.75">
      <c r="B6" s="25"/>
      <c r="C6" s="25"/>
      <c r="D6" s="25"/>
      <c r="E6" s="192" t="s">
        <v>93</v>
      </c>
      <c r="F6" s="167"/>
      <c r="G6" s="167"/>
      <c r="H6" s="298" t="s">
        <v>94</v>
      </c>
      <c r="I6" s="304"/>
      <c r="J6" s="304"/>
      <c r="K6" s="304"/>
      <c r="L6" s="167"/>
      <c r="M6" s="167"/>
      <c r="N6" s="192" t="s">
        <v>93</v>
      </c>
      <c r="O6" s="160"/>
    </row>
    <row r="7" spans="2:15" ht="12.75">
      <c r="B7" s="25"/>
      <c r="C7" s="25"/>
      <c r="D7" s="25"/>
      <c r="E7" s="201" t="s">
        <v>4</v>
      </c>
      <c r="F7" s="167"/>
      <c r="G7" s="167"/>
      <c r="H7" s="201" t="s">
        <v>31</v>
      </c>
      <c r="I7" s="167"/>
      <c r="J7" s="167"/>
      <c r="K7" s="201" t="s">
        <v>32</v>
      </c>
      <c r="L7" s="167"/>
      <c r="M7" s="167"/>
      <c r="N7" s="201" t="s">
        <v>32</v>
      </c>
      <c r="O7" s="29"/>
    </row>
    <row r="8" spans="1:16" ht="13.5" thickBot="1">
      <c r="A8" s="22"/>
      <c r="B8" s="126"/>
      <c r="C8" s="126"/>
      <c r="D8" s="126"/>
      <c r="E8" s="194" t="s">
        <v>7</v>
      </c>
      <c r="F8" s="128"/>
      <c r="G8" s="128"/>
      <c r="H8" s="199" t="s">
        <v>7</v>
      </c>
      <c r="I8" s="129"/>
      <c r="J8" s="129"/>
      <c r="K8" s="194" t="s">
        <v>33</v>
      </c>
      <c r="L8" s="35"/>
      <c r="M8" s="35"/>
      <c r="N8" s="194" t="s">
        <v>33</v>
      </c>
      <c r="O8" s="127"/>
      <c r="P8" s="22"/>
    </row>
    <row r="9" spans="1:16" ht="9.75" customHeight="1">
      <c r="A9" s="22"/>
      <c r="B9" s="36"/>
      <c r="C9" s="36"/>
      <c r="D9" s="36"/>
      <c r="E9" s="205"/>
      <c r="F9" s="65"/>
      <c r="G9" s="65"/>
      <c r="H9" s="211"/>
      <c r="I9" s="131"/>
      <c r="J9" s="131"/>
      <c r="K9" s="205"/>
      <c r="L9" s="22"/>
      <c r="M9" s="22"/>
      <c r="N9" s="205"/>
      <c r="O9" s="130"/>
      <c r="P9" s="22"/>
    </row>
    <row r="10" spans="2:16" ht="12.75">
      <c r="B10" s="20" t="s">
        <v>34</v>
      </c>
      <c r="C10" s="20"/>
      <c r="D10" s="20"/>
      <c r="E10" s="207"/>
      <c r="F10" s="65"/>
      <c r="G10" s="65"/>
      <c r="H10" s="212"/>
      <c r="I10" s="115"/>
      <c r="J10" s="115"/>
      <c r="K10" s="216"/>
      <c r="L10" s="48"/>
      <c r="M10" s="48"/>
      <c r="N10" s="197"/>
      <c r="O10" s="22"/>
      <c r="P10" s="22"/>
    </row>
    <row r="11" spans="2:16" ht="12.75">
      <c r="B11" s="62" t="s">
        <v>137</v>
      </c>
      <c r="C11" s="63">
        <v>1</v>
      </c>
      <c r="D11" s="20"/>
      <c r="E11" s="229">
        <v>3794005</v>
      </c>
      <c r="F11" s="22"/>
      <c r="G11" s="22"/>
      <c r="H11" s="229">
        <v>1560410</v>
      </c>
      <c r="I11" s="22"/>
      <c r="J11" s="22"/>
      <c r="K11" s="229">
        <v>2083250</v>
      </c>
      <c r="L11" s="48"/>
      <c r="M11" s="48"/>
      <c r="N11" s="229">
        <v>3556012</v>
      </c>
      <c r="O11" s="22"/>
      <c r="P11" s="22"/>
    </row>
    <row r="12" spans="2:16" ht="12.75">
      <c r="B12" s="109" t="s">
        <v>35</v>
      </c>
      <c r="C12" s="64">
        <f>C11+1</f>
        <v>2</v>
      </c>
      <c r="D12" s="64"/>
      <c r="E12" s="229">
        <v>59265730</v>
      </c>
      <c r="F12" s="22"/>
      <c r="G12" s="22"/>
      <c r="H12" s="229">
        <v>60124867</v>
      </c>
      <c r="I12" s="22"/>
      <c r="J12" s="22"/>
      <c r="K12" s="229">
        <v>60919685</v>
      </c>
      <c r="L12" s="48"/>
      <c r="M12" s="48"/>
      <c r="N12" s="229">
        <v>60374196</v>
      </c>
      <c r="O12" s="261"/>
      <c r="P12" s="22"/>
    </row>
    <row r="13" spans="2:16" ht="12.75">
      <c r="B13" s="117" t="s">
        <v>106</v>
      </c>
      <c r="C13" s="64">
        <f>C12+1</f>
        <v>3</v>
      </c>
      <c r="D13" s="64"/>
      <c r="E13" s="229">
        <v>4894550</v>
      </c>
      <c r="H13" s="229">
        <v>2065098</v>
      </c>
      <c r="K13" s="229">
        <v>1987203</v>
      </c>
      <c r="L13" s="48"/>
      <c r="M13" s="48"/>
      <c r="N13" s="229">
        <v>4863420</v>
      </c>
      <c r="O13" s="261"/>
      <c r="P13" s="22"/>
    </row>
    <row r="14" spans="2:16" ht="12.75">
      <c r="B14" s="62" t="s">
        <v>36</v>
      </c>
      <c r="C14" s="64">
        <f>C13+1</f>
        <v>4</v>
      </c>
      <c r="D14" s="64"/>
      <c r="E14" s="229">
        <v>1080953</v>
      </c>
      <c r="F14" s="21"/>
      <c r="G14" s="22"/>
      <c r="H14" s="229">
        <v>702822</v>
      </c>
      <c r="I14" s="21"/>
      <c r="J14" s="22"/>
      <c r="K14" s="229">
        <v>859868</v>
      </c>
      <c r="L14" s="48"/>
      <c r="M14" s="48"/>
      <c r="N14" s="229">
        <v>1665066</v>
      </c>
      <c r="O14" s="21"/>
      <c r="P14" s="22"/>
    </row>
    <row r="15" spans="1:16" ht="12.75">
      <c r="A15" s="109"/>
      <c r="B15" s="132"/>
      <c r="C15" s="133">
        <f>C14+1</f>
        <v>5</v>
      </c>
      <c r="D15" s="133"/>
      <c r="E15" s="230">
        <f>SUM(E11:E14)</f>
        <v>69035238</v>
      </c>
      <c r="F15" s="93"/>
      <c r="G15" s="93"/>
      <c r="H15" s="230">
        <f>SUM(H11:H14)</f>
        <v>64453197</v>
      </c>
      <c r="I15" s="93"/>
      <c r="J15" s="93"/>
      <c r="K15" s="230">
        <f>SUM(K11:K14)</f>
        <v>65850006</v>
      </c>
      <c r="L15" s="93"/>
      <c r="M15" s="93"/>
      <c r="N15" s="230">
        <f>SUM(N11:N14)</f>
        <v>70458694</v>
      </c>
      <c r="O15" s="93"/>
      <c r="P15" s="22"/>
    </row>
    <row r="16" spans="1:16" ht="9.75" customHeight="1">
      <c r="A16" s="109"/>
      <c r="B16" s="36"/>
      <c r="C16" s="64"/>
      <c r="D16" s="64"/>
      <c r="E16" s="229"/>
      <c r="H16" s="229"/>
      <c r="I16" s="22"/>
      <c r="J16" s="22"/>
      <c r="K16" s="229"/>
      <c r="L16" s="22"/>
      <c r="M16" s="22"/>
      <c r="N16" s="229"/>
      <c r="O16" s="22"/>
      <c r="P16" s="22"/>
    </row>
    <row r="17" spans="2:16" ht="12.75">
      <c r="B17" s="134" t="s">
        <v>37</v>
      </c>
      <c r="C17" s="44"/>
      <c r="D17" s="44"/>
      <c r="E17" s="231"/>
      <c r="H17" s="231"/>
      <c r="K17" s="231"/>
      <c r="N17" s="231"/>
      <c r="P17" s="22"/>
    </row>
    <row r="18" spans="2:16" ht="12.75">
      <c r="B18" s="109" t="s">
        <v>135</v>
      </c>
      <c r="D18" s="44"/>
      <c r="P18" s="22"/>
    </row>
    <row r="19" spans="2:16" ht="12.75">
      <c r="B19" s="109" t="s">
        <v>136</v>
      </c>
      <c r="C19" s="44">
        <f>C15+1</f>
        <v>6</v>
      </c>
      <c r="D19" s="44"/>
      <c r="E19" s="231"/>
      <c r="H19" s="231"/>
      <c r="K19" s="231"/>
      <c r="N19" s="231"/>
      <c r="P19" s="22"/>
    </row>
    <row r="20" spans="2:16" ht="12.75">
      <c r="B20" s="62" t="s">
        <v>38</v>
      </c>
      <c r="C20" s="64">
        <f>C19+1</f>
        <v>7</v>
      </c>
      <c r="D20" s="64"/>
      <c r="E20" s="229">
        <v>214481556</v>
      </c>
      <c r="H20" s="229">
        <v>233365898</v>
      </c>
      <c r="K20" s="229">
        <v>234913057</v>
      </c>
      <c r="L20" s="48"/>
      <c r="M20" s="48"/>
      <c r="N20" s="229">
        <v>216094443</v>
      </c>
      <c r="P20" s="22"/>
    </row>
    <row r="21" spans="2:16" ht="12.75">
      <c r="B21" s="62" t="s">
        <v>39</v>
      </c>
      <c r="C21" s="64">
        <f>C20+1</f>
        <v>8</v>
      </c>
      <c r="D21" s="64"/>
      <c r="E21" s="229">
        <v>2434000</v>
      </c>
      <c r="H21" s="229">
        <v>2885100</v>
      </c>
      <c r="K21" s="229">
        <v>2885100</v>
      </c>
      <c r="L21" s="48"/>
      <c r="M21" s="48"/>
      <c r="N21" s="229">
        <v>2434000</v>
      </c>
      <c r="P21" s="22"/>
    </row>
    <row r="22" spans="1:16" ht="12.75">
      <c r="A22" s="22"/>
      <c r="B22" s="21" t="s">
        <v>36</v>
      </c>
      <c r="C22" s="50">
        <f>C21+1</f>
        <v>9</v>
      </c>
      <c r="D22" s="50"/>
      <c r="E22" s="232">
        <v>46882896</v>
      </c>
      <c r="F22" s="21"/>
      <c r="G22" s="21"/>
      <c r="H22" s="232">
        <v>51350406</v>
      </c>
      <c r="I22" s="21"/>
      <c r="J22" s="21"/>
      <c r="K22" s="232">
        <v>51945469</v>
      </c>
      <c r="L22" s="54"/>
      <c r="M22" s="54"/>
      <c r="N22" s="232">
        <v>47699150</v>
      </c>
      <c r="O22" s="21"/>
      <c r="P22" s="22"/>
    </row>
    <row r="23" spans="1:16" ht="12.75">
      <c r="A23" s="22"/>
      <c r="B23" s="132"/>
      <c r="C23" s="133">
        <f>C22+1</f>
        <v>10</v>
      </c>
      <c r="D23" s="133"/>
      <c r="E23" s="230">
        <f>SUM(E18:E22)</f>
        <v>263798452</v>
      </c>
      <c r="F23" s="93"/>
      <c r="G23" s="93"/>
      <c r="H23" s="230">
        <f>SUM(H18:H22)</f>
        <v>287601404</v>
      </c>
      <c r="I23" s="93"/>
      <c r="J23" s="93"/>
      <c r="K23" s="230">
        <f>SUM(K18:K22)</f>
        <v>289743626</v>
      </c>
      <c r="L23" s="99"/>
      <c r="M23" s="99"/>
      <c r="N23" s="230">
        <f>SUM(N18:N22)</f>
        <v>266227593</v>
      </c>
      <c r="O23" s="21"/>
      <c r="P23" s="22"/>
    </row>
    <row r="24" spans="2:16" ht="18.75" customHeight="1">
      <c r="B24" s="135" t="s">
        <v>40</v>
      </c>
      <c r="C24" s="133">
        <f>C23+1</f>
        <v>11</v>
      </c>
      <c r="D24" s="133"/>
      <c r="E24" s="230">
        <f>E15-E23</f>
        <v>-194763214</v>
      </c>
      <c r="F24" s="93"/>
      <c r="G24" s="93"/>
      <c r="H24" s="230">
        <f>H15-H23</f>
        <v>-223148207</v>
      </c>
      <c r="I24" s="93"/>
      <c r="J24" s="93"/>
      <c r="K24" s="230">
        <f>K15-K23</f>
        <v>-223893620</v>
      </c>
      <c r="L24" s="93"/>
      <c r="M24" s="93"/>
      <c r="N24" s="230">
        <f>N15-N23</f>
        <v>-195768899</v>
      </c>
      <c r="O24" s="93"/>
      <c r="P24" s="22"/>
    </row>
    <row r="25" spans="2:16" ht="9.75" customHeight="1">
      <c r="B25" s="116"/>
      <c r="C25" s="64"/>
      <c r="D25" s="64"/>
      <c r="E25" s="229"/>
      <c r="H25" s="229"/>
      <c r="I25" s="22"/>
      <c r="J25" s="22"/>
      <c r="K25" s="229"/>
      <c r="L25" s="22"/>
      <c r="M25" s="22"/>
      <c r="N25" s="229"/>
      <c r="O25" s="22"/>
      <c r="P25" s="22"/>
    </row>
    <row r="26" spans="2:16" ht="12.75" customHeight="1">
      <c r="B26" s="20" t="s">
        <v>41</v>
      </c>
      <c r="C26" s="64"/>
      <c r="D26" s="64"/>
      <c r="E26" s="229"/>
      <c r="H26" s="229"/>
      <c r="K26" s="229"/>
      <c r="L26" s="48"/>
      <c r="M26" s="48"/>
      <c r="N26" s="229"/>
      <c r="P26" s="22"/>
    </row>
    <row r="27" spans="2:16" ht="12.75">
      <c r="B27" s="62" t="s">
        <v>42</v>
      </c>
      <c r="C27" s="64">
        <f>C24+1</f>
        <v>12</v>
      </c>
      <c r="D27" s="64"/>
      <c r="E27" s="229">
        <v>363350191</v>
      </c>
      <c r="H27" s="229">
        <v>399281608</v>
      </c>
      <c r="K27" s="229">
        <v>402229207</v>
      </c>
      <c r="L27" s="48"/>
      <c r="M27" s="48"/>
      <c r="N27" s="229">
        <v>366424017</v>
      </c>
      <c r="P27" s="22"/>
    </row>
    <row r="28" spans="1:16" ht="12.75">
      <c r="A28" s="22"/>
      <c r="B28" s="62" t="s">
        <v>36</v>
      </c>
      <c r="C28" s="64">
        <f>C27+1</f>
        <v>13</v>
      </c>
      <c r="D28" s="64"/>
      <c r="E28" s="229">
        <v>4556249</v>
      </c>
      <c r="F28" s="21"/>
      <c r="G28" s="22"/>
      <c r="H28" s="229">
        <v>4000924</v>
      </c>
      <c r="I28" s="21"/>
      <c r="J28" s="22"/>
      <c r="K28" s="229">
        <v>4172071</v>
      </c>
      <c r="L28" s="48"/>
      <c r="M28" s="48"/>
      <c r="N28" s="229">
        <v>4647720</v>
      </c>
      <c r="O28" s="21"/>
      <c r="P28" s="22"/>
    </row>
    <row r="29" spans="1:16" ht="12.75">
      <c r="A29" s="22"/>
      <c r="B29" s="132"/>
      <c r="C29" s="133">
        <f>C28+1</f>
        <v>14</v>
      </c>
      <c r="D29" s="133"/>
      <c r="E29" s="230">
        <f>SUM(E27:E28)</f>
        <v>367906440</v>
      </c>
      <c r="F29" s="93"/>
      <c r="G29" s="93"/>
      <c r="H29" s="230">
        <f>SUM(H27:H28)</f>
        <v>403282532</v>
      </c>
      <c r="I29" s="93"/>
      <c r="J29" s="93"/>
      <c r="K29" s="230">
        <f>SUM(K27:K28)</f>
        <v>406401278</v>
      </c>
      <c r="L29" s="99"/>
      <c r="M29" s="99"/>
      <c r="N29" s="230">
        <f>SUM(N27:N28)</f>
        <v>371071737</v>
      </c>
      <c r="O29" s="93"/>
      <c r="P29" s="22"/>
    </row>
    <row r="30" spans="1:16" ht="9.75" customHeight="1">
      <c r="A30" s="22"/>
      <c r="B30" s="36"/>
      <c r="C30" s="64"/>
      <c r="D30" s="64"/>
      <c r="E30" s="229"/>
      <c r="H30" s="229"/>
      <c r="I30" s="22"/>
      <c r="J30" s="22"/>
      <c r="K30" s="229"/>
      <c r="L30" s="48"/>
      <c r="M30" s="48"/>
      <c r="N30" s="229"/>
      <c r="O30" s="22"/>
      <c r="P30" s="22"/>
    </row>
    <row r="31" spans="1:16" ht="20.25" customHeight="1">
      <c r="A31" s="22"/>
      <c r="B31" s="20" t="s">
        <v>43</v>
      </c>
      <c r="C31" s="77"/>
      <c r="D31" s="77"/>
      <c r="E31" s="229"/>
      <c r="H31" s="229"/>
      <c r="K31" s="229"/>
      <c r="L31" s="48"/>
      <c r="M31" s="48"/>
      <c r="N31" s="229"/>
      <c r="O31" s="22"/>
      <c r="P31" s="22"/>
    </row>
    <row r="32" spans="1:16" ht="12.75" customHeight="1">
      <c r="A32" s="22"/>
      <c r="B32" s="62" t="s">
        <v>44</v>
      </c>
      <c r="C32" s="136">
        <f>C29+1</f>
        <v>15</v>
      </c>
      <c r="D32" s="136"/>
      <c r="E32" s="229">
        <v>5969293</v>
      </c>
      <c r="H32" s="229">
        <v>1304768</v>
      </c>
      <c r="K32" s="229">
        <v>2010928</v>
      </c>
      <c r="L32" s="48"/>
      <c r="M32" s="48"/>
      <c r="N32" s="229">
        <v>6399184</v>
      </c>
      <c r="O32" s="22"/>
      <c r="P32" s="22"/>
    </row>
    <row r="33" spans="1:16" ht="13.5" customHeight="1">
      <c r="A33" s="22"/>
      <c r="B33" s="62" t="s">
        <v>101</v>
      </c>
      <c r="C33" s="136">
        <f aca="true" t="shared" si="0" ref="C33:C39">C32+1</f>
        <v>16</v>
      </c>
      <c r="D33" s="136"/>
      <c r="E33" s="229">
        <v>1660654</v>
      </c>
      <c r="H33" s="229">
        <v>4649705</v>
      </c>
      <c r="K33" s="229">
        <v>4931181</v>
      </c>
      <c r="L33" s="48"/>
      <c r="M33" s="48"/>
      <c r="N33" s="229">
        <v>1948640</v>
      </c>
      <c r="O33" s="22"/>
      <c r="P33" s="22"/>
    </row>
    <row r="34" spans="1:16" ht="12" customHeight="1">
      <c r="A34" s="22"/>
      <c r="B34" s="62" t="s">
        <v>102</v>
      </c>
      <c r="C34" s="136">
        <f t="shared" si="0"/>
        <v>17</v>
      </c>
      <c r="D34" s="136"/>
      <c r="E34" s="229">
        <v>5989931</v>
      </c>
      <c r="H34" s="229">
        <v>4672659</v>
      </c>
      <c r="K34" s="229">
        <v>4672659</v>
      </c>
      <c r="L34" s="48"/>
      <c r="M34" s="48"/>
      <c r="N34" s="229">
        <v>5989931</v>
      </c>
      <c r="O34" s="22"/>
      <c r="P34" s="22"/>
    </row>
    <row r="35" spans="1:16" ht="12" customHeight="1">
      <c r="A35" s="22"/>
      <c r="B35" s="62" t="s">
        <v>104</v>
      </c>
      <c r="C35" s="136">
        <f t="shared" si="0"/>
        <v>18</v>
      </c>
      <c r="D35" s="137" t="s">
        <v>15</v>
      </c>
      <c r="E35" s="229">
        <v>3001228</v>
      </c>
      <c r="F35" s="82" t="s">
        <v>16</v>
      </c>
      <c r="G35" s="137" t="s">
        <v>15</v>
      </c>
      <c r="H35" s="229">
        <v>3742684</v>
      </c>
      <c r="I35" s="82" t="s">
        <v>16</v>
      </c>
      <c r="J35" s="137" t="s">
        <v>15</v>
      </c>
      <c r="K35" s="229">
        <v>3742684</v>
      </c>
      <c r="L35" s="82" t="s">
        <v>16</v>
      </c>
      <c r="M35" s="137" t="s">
        <v>15</v>
      </c>
      <c r="N35" s="229">
        <v>3001228</v>
      </c>
      <c r="O35" s="82" t="s">
        <v>16</v>
      </c>
      <c r="P35" s="22"/>
    </row>
    <row r="36" spans="1:16" ht="12" customHeight="1">
      <c r="A36" s="22"/>
      <c r="B36" s="62" t="s">
        <v>45</v>
      </c>
      <c r="C36" s="136">
        <f t="shared" si="0"/>
        <v>19</v>
      </c>
      <c r="D36" s="136"/>
      <c r="E36" s="229">
        <v>-32046057</v>
      </c>
      <c r="H36" s="229">
        <v>-37555706</v>
      </c>
      <c r="K36" s="229">
        <v>-37555706</v>
      </c>
      <c r="L36" s="48"/>
      <c r="M36" s="48"/>
      <c r="N36" s="229">
        <v>-32046057</v>
      </c>
      <c r="O36" s="22"/>
      <c r="P36" s="22"/>
    </row>
    <row r="37" spans="1:16" ht="24.75" customHeight="1">
      <c r="A37" s="22"/>
      <c r="B37" s="234" t="s">
        <v>105</v>
      </c>
      <c r="C37" s="136">
        <f t="shared" si="0"/>
        <v>20</v>
      </c>
      <c r="D37" s="136"/>
      <c r="E37" s="229">
        <v>194570633</v>
      </c>
      <c r="F37" s="22"/>
      <c r="G37" s="22"/>
      <c r="H37" s="229">
        <v>210805583</v>
      </c>
      <c r="I37" s="22"/>
      <c r="J37" s="22"/>
      <c r="K37" s="229">
        <v>212191280</v>
      </c>
      <c r="L37" s="48"/>
      <c r="M37" s="48"/>
      <c r="N37" s="229">
        <v>196012368</v>
      </c>
      <c r="O37" s="22"/>
      <c r="P37" s="22"/>
    </row>
    <row r="38" spans="1:16" ht="12" customHeight="1">
      <c r="A38" s="22"/>
      <c r="B38" s="69" t="s">
        <v>103</v>
      </c>
      <c r="C38" s="138">
        <f t="shared" si="0"/>
        <v>21</v>
      </c>
      <c r="D38" s="138"/>
      <c r="E38" s="232"/>
      <c r="F38" s="21"/>
      <c r="G38" s="21"/>
      <c r="H38" s="232"/>
      <c r="I38" s="21"/>
      <c r="J38" s="21"/>
      <c r="K38" s="232"/>
      <c r="L38" s="54"/>
      <c r="M38" s="54"/>
      <c r="N38" s="232"/>
      <c r="O38" s="21"/>
      <c r="P38" s="22"/>
    </row>
    <row r="39" spans="1:16" ht="14.25" customHeight="1" thickBot="1">
      <c r="A39" s="22"/>
      <c r="B39" s="139"/>
      <c r="C39" s="140">
        <f t="shared" si="0"/>
        <v>22</v>
      </c>
      <c r="D39" s="140"/>
      <c r="E39" s="233">
        <f>E32+E33+E34-E35+E36+E37+E38</f>
        <v>173143226</v>
      </c>
      <c r="F39" s="142"/>
      <c r="G39" s="142"/>
      <c r="H39" s="233">
        <f>H32+H33+H34-H35+H36+H37+H38</f>
        <v>180134325</v>
      </c>
      <c r="I39" s="142"/>
      <c r="J39" s="142"/>
      <c r="K39" s="233">
        <f>K32+K33+K34-K35+K36+K37+K38</f>
        <v>182507658</v>
      </c>
      <c r="L39" s="141"/>
      <c r="M39" s="141"/>
      <c r="N39" s="233">
        <f>N32+N33+N34-N35+N36+N37+N38</f>
        <v>175302838</v>
      </c>
      <c r="O39" s="142"/>
      <c r="P39" s="22"/>
    </row>
    <row r="40" spans="1:16" ht="15.75" customHeight="1">
      <c r="A40" s="117"/>
      <c r="B40" s="143" t="s">
        <v>131</v>
      </c>
      <c r="C40" s="143"/>
      <c r="D40" s="143"/>
      <c r="E40" s="204"/>
      <c r="F40" s="63"/>
      <c r="G40" s="63"/>
      <c r="H40" s="204"/>
      <c r="I40" s="118"/>
      <c r="J40" s="118"/>
      <c r="K40" s="204"/>
      <c r="L40" s="109"/>
      <c r="M40" s="109"/>
      <c r="N40" s="204"/>
      <c r="O40" s="109"/>
      <c r="P40" s="109"/>
    </row>
    <row r="41" spans="1:16" ht="13.5" customHeight="1">
      <c r="A41" s="117"/>
      <c r="B41" s="62"/>
      <c r="C41" s="62"/>
      <c r="D41" s="62"/>
      <c r="E41" s="204"/>
      <c r="F41" s="63"/>
      <c r="G41" s="63"/>
      <c r="H41" s="213"/>
      <c r="I41" s="118"/>
      <c r="J41" s="118"/>
      <c r="K41" s="217"/>
      <c r="L41" s="109"/>
      <c r="M41" s="109"/>
      <c r="N41" s="222"/>
      <c r="O41" s="109"/>
      <c r="P41" s="109"/>
    </row>
    <row r="42" spans="2:16" ht="13.5" customHeight="1">
      <c r="B42" s="302" t="s">
        <v>46</v>
      </c>
      <c r="C42" s="302"/>
      <c r="D42" s="302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186"/>
      <c r="P42" s="109"/>
    </row>
    <row r="43" spans="2:16" ht="13.5" customHeight="1">
      <c r="B43" s="302" t="s">
        <v>47</v>
      </c>
      <c r="C43" s="302"/>
      <c r="D43" s="302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186"/>
      <c r="P43" s="109"/>
    </row>
    <row r="44" spans="2:15" ht="13.5" customHeight="1">
      <c r="B44" s="293" t="s">
        <v>92</v>
      </c>
      <c r="C44" s="293"/>
      <c r="D44" s="293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16"/>
    </row>
    <row r="45" spans="2:10" ht="7.5" customHeight="1">
      <c r="B45" s="25"/>
      <c r="C45" s="25"/>
      <c r="D45" s="25"/>
      <c r="E45" s="206"/>
      <c r="F45" s="46"/>
      <c r="G45" s="46"/>
      <c r="H45" s="210"/>
      <c r="I45" s="113"/>
      <c r="J45" s="113"/>
    </row>
    <row r="46" spans="1:15" ht="9.75" customHeight="1">
      <c r="A46" s="22"/>
      <c r="B46" s="36"/>
      <c r="C46" s="36"/>
      <c r="D46" s="36"/>
      <c r="E46" s="207"/>
      <c r="F46" s="65"/>
      <c r="G46" s="65"/>
      <c r="I46" s="167"/>
      <c r="J46" s="167"/>
      <c r="K46" s="299"/>
      <c r="L46" s="300"/>
      <c r="M46" s="300"/>
      <c r="N46" s="300"/>
      <c r="O46" s="167"/>
    </row>
    <row r="47" spans="1:15" ht="13.5" thickBot="1">
      <c r="A47" s="22"/>
      <c r="B47" s="126"/>
      <c r="C47" s="126"/>
      <c r="D47" s="126"/>
      <c r="E47" s="208"/>
      <c r="F47" s="128"/>
      <c r="G47" s="128"/>
      <c r="H47" s="194"/>
      <c r="I47" s="187"/>
      <c r="J47" s="187"/>
      <c r="K47" s="194" t="s">
        <v>94</v>
      </c>
      <c r="L47" s="35"/>
      <c r="M47" s="35"/>
      <c r="N47" s="194" t="s">
        <v>93</v>
      </c>
      <c r="O47" s="127"/>
    </row>
    <row r="48" spans="2:27" ht="9.75" customHeight="1">
      <c r="B48" s="20"/>
      <c r="C48" s="20"/>
      <c r="D48" s="20"/>
      <c r="E48" s="204"/>
      <c r="F48" s="65"/>
      <c r="G48" s="65"/>
      <c r="H48" s="212"/>
      <c r="I48" s="22"/>
      <c r="J48" s="22"/>
      <c r="K48" s="218"/>
      <c r="L48" s="22"/>
      <c r="M48" s="22"/>
      <c r="N48" s="197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2:27" ht="12.75">
      <c r="B49" s="62" t="s">
        <v>48</v>
      </c>
      <c r="C49" s="62"/>
      <c r="D49" s="62"/>
      <c r="E49" s="204"/>
      <c r="F49" s="65"/>
      <c r="G49" s="65"/>
      <c r="H49" s="212"/>
      <c r="I49" s="22"/>
      <c r="J49" s="22"/>
      <c r="K49" s="218"/>
      <c r="L49" s="22"/>
      <c r="M49" s="22"/>
      <c r="N49" s="197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2:27" ht="12.75">
      <c r="B50" s="62" t="s">
        <v>7</v>
      </c>
      <c r="C50" s="62"/>
      <c r="D50" s="62"/>
      <c r="E50" s="204"/>
      <c r="F50" s="65"/>
      <c r="G50" s="65"/>
      <c r="H50" s="212"/>
      <c r="I50" s="22"/>
      <c r="J50" s="22"/>
      <c r="K50" s="218"/>
      <c r="L50" s="22"/>
      <c r="M50" s="22"/>
      <c r="N50" s="197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2:15" ht="12.75">
      <c r="B51" s="144" t="s">
        <v>95</v>
      </c>
      <c r="C51" s="145">
        <f>C39+1</f>
        <v>23</v>
      </c>
      <c r="D51" s="145"/>
      <c r="E51" s="204"/>
      <c r="F51" s="65"/>
      <c r="G51" s="65"/>
      <c r="H51" s="212"/>
      <c r="I51" s="22"/>
      <c r="J51" s="22"/>
      <c r="K51" s="218"/>
      <c r="L51" s="22"/>
      <c r="M51" s="22"/>
      <c r="N51" s="197">
        <f>1526694-N62</f>
        <v>1238708</v>
      </c>
      <c r="O51" s="22"/>
    </row>
    <row r="52" spans="2:15" ht="12.75">
      <c r="B52" s="144" t="s">
        <v>96</v>
      </c>
      <c r="C52" s="145">
        <f aca="true" t="shared" si="1" ref="C52:C60">C51+1</f>
        <v>24</v>
      </c>
      <c r="D52" s="145"/>
      <c r="E52" s="204"/>
      <c r="F52" s="65"/>
      <c r="G52" s="65"/>
      <c r="H52" s="212"/>
      <c r="I52" s="22"/>
      <c r="J52" s="22"/>
      <c r="K52" s="218">
        <f>4566250-K62</f>
        <v>4284774</v>
      </c>
      <c r="L52" s="22"/>
      <c r="M52" s="22"/>
      <c r="N52" s="197"/>
      <c r="O52" s="22"/>
    </row>
    <row r="53" spans="2:15" ht="12.75">
      <c r="B53" s="144" t="s">
        <v>97</v>
      </c>
      <c r="C53" s="145">
        <f t="shared" si="1"/>
        <v>25</v>
      </c>
      <c r="D53" s="145"/>
      <c r="E53" s="204"/>
      <c r="F53" s="65"/>
      <c r="G53" s="65"/>
      <c r="H53" s="212"/>
      <c r="I53" s="22"/>
      <c r="J53" s="22"/>
      <c r="K53" s="218">
        <v>100002</v>
      </c>
      <c r="L53" s="22"/>
      <c r="M53" s="22"/>
      <c r="N53" s="197">
        <v>100002</v>
      </c>
      <c r="O53" s="22"/>
    </row>
    <row r="54" spans="2:15" ht="12.75">
      <c r="B54" s="144" t="s">
        <v>98</v>
      </c>
      <c r="C54" s="145">
        <f t="shared" si="1"/>
        <v>26</v>
      </c>
      <c r="D54" s="145"/>
      <c r="E54" s="204"/>
      <c r="F54" s="65"/>
      <c r="G54" s="65"/>
      <c r="H54" s="212"/>
      <c r="I54" s="22"/>
      <c r="J54" s="22"/>
      <c r="K54" s="218">
        <v>242103</v>
      </c>
      <c r="L54" s="22"/>
      <c r="M54" s="22"/>
      <c r="N54" s="197">
        <v>235185</v>
      </c>
      <c r="O54" s="22"/>
    </row>
    <row r="55" spans="2:15" ht="12.75">
      <c r="B55" s="144" t="s">
        <v>99</v>
      </c>
      <c r="C55" s="145">
        <f t="shared" si="1"/>
        <v>27</v>
      </c>
      <c r="D55" s="145"/>
      <c r="E55" s="204"/>
      <c r="F55" s="65"/>
      <c r="G55" s="65"/>
      <c r="H55" s="212"/>
      <c r="I55" s="22"/>
      <c r="J55" s="22"/>
      <c r="K55" s="218">
        <v>22826</v>
      </c>
      <c r="L55" s="22"/>
      <c r="M55" s="22"/>
      <c r="N55" s="197">
        <v>86759</v>
      </c>
      <c r="O55" s="22"/>
    </row>
    <row r="56" spans="2:15" ht="12.75">
      <c r="B56" s="144" t="s">
        <v>49</v>
      </c>
      <c r="C56" s="145">
        <f t="shared" si="1"/>
        <v>28</v>
      </c>
      <c r="D56" s="145"/>
      <c r="E56" s="204"/>
      <c r="F56" s="65"/>
      <c r="G56" s="65"/>
      <c r="H56" s="212"/>
      <c r="I56" s="22"/>
      <c r="J56" s="22"/>
      <c r="K56" s="218"/>
      <c r="L56" s="22"/>
      <c r="M56" s="22"/>
      <c r="N56" s="197"/>
      <c r="O56" s="22"/>
    </row>
    <row r="57" spans="2:15" ht="12.75">
      <c r="B57" s="144" t="s">
        <v>50</v>
      </c>
      <c r="C57" s="145">
        <f t="shared" si="1"/>
        <v>29</v>
      </c>
      <c r="D57" s="145"/>
      <c r="E57" s="204"/>
      <c r="F57" s="65"/>
      <c r="G57" s="65"/>
      <c r="H57" s="212"/>
      <c r="I57" s="22"/>
      <c r="J57" s="22"/>
      <c r="K57" s="218"/>
      <c r="L57" s="22"/>
      <c r="M57" s="22"/>
      <c r="N57" s="197"/>
      <c r="O57" s="22"/>
    </row>
    <row r="58" spans="2:15" ht="12.75">
      <c r="B58" s="144" t="s">
        <v>49</v>
      </c>
      <c r="C58" s="145">
        <f t="shared" si="1"/>
        <v>30</v>
      </c>
      <c r="D58" s="145"/>
      <c r="E58" s="204"/>
      <c r="F58" s="65"/>
      <c r="G58" s="65"/>
      <c r="H58" s="212"/>
      <c r="I58" s="22"/>
      <c r="J58" s="22"/>
      <c r="K58" s="218"/>
      <c r="L58" s="22"/>
      <c r="M58" s="22"/>
      <c r="N58" s="197"/>
      <c r="O58" s="22"/>
    </row>
    <row r="59" spans="2:15" ht="12.75">
      <c r="B59" s="144" t="s">
        <v>49</v>
      </c>
      <c r="C59" s="146">
        <f t="shared" si="1"/>
        <v>31</v>
      </c>
      <c r="D59" s="146"/>
      <c r="E59" s="204"/>
      <c r="F59" s="65"/>
      <c r="G59" s="65"/>
      <c r="H59" s="212"/>
      <c r="I59" s="22"/>
      <c r="J59" s="22"/>
      <c r="K59" s="218"/>
      <c r="L59" s="22"/>
      <c r="M59" s="22"/>
      <c r="N59" s="197"/>
      <c r="O59" s="21"/>
    </row>
    <row r="60" spans="2:15" ht="12.75">
      <c r="B60" s="147"/>
      <c r="C60" s="145">
        <f t="shared" si="1"/>
        <v>32</v>
      </c>
      <c r="D60" s="145"/>
      <c r="E60" s="209"/>
      <c r="F60" s="59"/>
      <c r="G60" s="59"/>
      <c r="H60" s="214"/>
      <c r="I60" s="55"/>
      <c r="J60" s="55"/>
      <c r="K60" s="219">
        <f>SUM(K51:K59)</f>
        <v>4649705</v>
      </c>
      <c r="L60" s="55"/>
      <c r="M60" s="55"/>
      <c r="N60" s="219">
        <f>SUM(N51:N59)</f>
        <v>1660654</v>
      </c>
      <c r="O60" s="22"/>
    </row>
    <row r="61" spans="2:15" ht="12.75">
      <c r="B61" s="144" t="s">
        <v>51</v>
      </c>
      <c r="C61" s="145"/>
      <c r="D61" s="145"/>
      <c r="E61" s="204"/>
      <c r="F61" s="65"/>
      <c r="G61" s="65"/>
      <c r="H61" s="212"/>
      <c r="I61" s="22"/>
      <c r="J61" s="22"/>
      <c r="K61" s="218"/>
      <c r="L61" s="22"/>
      <c r="M61" s="22"/>
      <c r="N61" s="197"/>
      <c r="O61" s="22"/>
    </row>
    <row r="62" spans="2:15" ht="12.75">
      <c r="B62" s="148" t="s">
        <v>8</v>
      </c>
      <c r="C62" s="146">
        <f>C60+1</f>
        <v>33</v>
      </c>
      <c r="D62" s="146"/>
      <c r="E62" s="203"/>
      <c r="F62" s="52"/>
      <c r="G62" s="52"/>
      <c r="H62" s="215"/>
      <c r="I62" s="21"/>
      <c r="J62" s="21"/>
      <c r="K62" s="202">
        <f>281476</f>
        <v>281476</v>
      </c>
      <c r="L62" s="21"/>
      <c r="M62" s="21"/>
      <c r="N62" s="221">
        <v>287986</v>
      </c>
      <c r="O62" s="21"/>
    </row>
    <row r="63" spans="2:15" ht="12.75">
      <c r="B63" s="144"/>
      <c r="C63" s="145">
        <f>C62+1</f>
        <v>34</v>
      </c>
      <c r="D63" s="145"/>
      <c r="E63" s="204"/>
      <c r="F63" s="65"/>
      <c r="G63" s="65"/>
      <c r="H63" s="212"/>
      <c r="I63" s="22"/>
      <c r="J63" s="22"/>
      <c r="K63" s="218">
        <f>SUM(K60:K62)</f>
        <v>4931181</v>
      </c>
      <c r="L63" s="22"/>
      <c r="M63" s="22"/>
      <c r="N63" s="218">
        <f>SUM(N60:N62)</f>
        <v>1948640</v>
      </c>
      <c r="O63" s="22"/>
    </row>
    <row r="64" spans="2:15" ht="7.5" customHeight="1">
      <c r="B64" s="144"/>
      <c r="C64" s="149"/>
      <c r="D64" s="149"/>
      <c r="E64" s="204"/>
      <c r="F64" s="65"/>
      <c r="G64" s="65"/>
      <c r="H64" s="212"/>
      <c r="I64" s="22"/>
      <c r="J64" s="22"/>
      <c r="K64" s="218"/>
      <c r="L64" s="22"/>
      <c r="M64" s="22"/>
      <c r="N64" s="197"/>
      <c r="O64" s="22"/>
    </row>
    <row r="65" spans="2:15" ht="13.5" customHeight="1">
      <c r="B65" s="144" t="s">
        <v>107</v>
      </c>
      <c r="C65" s="149"/>
      <c r="D65" s="149"/>
      <c r="E65" s="204"/>
      <c r="F65" s="65"/>
      <c r="G65" s="65"/>
      <c r="H65" s="212"/>
      <c r="I65" s="22"/>
      <c r="J65" s="22"/>
      <c r="K65" s="218"/>
      <c r="L65" s="22"/>
      <c r="M65" s="22"/>
      <c r="N65" s="197"/>
      <c r="O65" s="22"/>
    </row>
    <row r="66" spans="2:15" ht="12.75">
      <c r="B66" s="62" t="s">
        <v>60</v>
      </c>
      <c r="C66" s="145">
        <f>C63+1</f>
        <v>35</v>
      </c>
      <c r="D66" s="145"/>
      <c r="E66" s="204"/>
      <c r="F66" s="65"/>
      <c r="G66" s="65"/>
      <c r="H66" s="212"/>
      <c r="I66" s="22"/>
      <c r="J66" s="22"/>
      <c r="K66" s="218">
        <v>3567009</v>
      </c>
      <c r="L66" s="22"/>
      <c r="M66" s="22"/>
      <c r="N66" s="197">
        <v>4855980</v>
      </c>
      <c r="O66" s="22"/>
    </row>
    <row r="67" spans="2:15" ht="12.75">
      <c r="B67" s="144" t="s">
        <v>107</v>
      </c>
      <c r="C67" s="145"/>
      <c r="D67" s="145"/>
      <c r="E67" s="204"/>
      <c r="F67" s="65"/>
      <c r="G67" s="65"/>
      <c r="H67" s="212"/>
      <c r="I67" s="22"/>
      <c r="J67" s="22"/>
      <c r="K67" s="218"/>
      <c r="L67" s="22"/>
      <c r="M67" s="22"/>
      <c r="N67" s="197"/>
      <c r="O67" s="22"/>
    </row>
    <row r="68" spans="2:15" ht="14.25">
      <c r="B68" s="144" t="s">
        <v>108</v>
      </c>
      <c r="C68" s="145">
        <f>C66+1</f>
        <v>36</v>
      </c>
      <c r="D68" s="145"/>
      <c r="E68" s="204"/>
      <c r="F68" s="65"/>
      <c r="G68" s="65"/>
      <c r="H68" s="212"/>
      <c r="I68" s="22"/>
      <c r="J68" s="22"/>
      <c r="K68" s="218">
        <v>1105650</v>
      </c>
      <c r="L68" s="22"/>
      <c r="M68" s="22"/>
      <c r="N68" s="197">
        <v>1133951</v>
      </c>
      <c r="O68" s="21"/>
    </row>
    <row r="69" spans="2:15" ht="14.25" customHeight="1" thickBot="1">
      <c r="B69" s="142"/>
      <c r="C69" s="150">
        <f>C68+1</f>
        <v>37</v>
      </c>
      <c r="D69" s="150"/>
      <c r="E69" s="198"/>
      <c r="F69" s="142"/>
      <c r="G69" s="142"/>
      <c r="H69" s="198"/>
      <c r="I69" s="142"/>
      <c r="J69" s="142"/>
      <c r="K69" s="220">
        <f>SUM(K63:K68)</f>
        <v>9603840</v>
      </c>
      <c r="L69" s="142"/>
      <c r="M69" s="142"/>
      <c r="N69" s="220">
        <f>SUM(N63:N68)</f>
        <v>7938571</v>
      </c>
      <c r="O69" s="142"/>
    </row>
    <row r="70" spans="2:15" ht="15" customHeight="1">
      <c r="B70" s="144" t="s">
        <v>109</v>
      </c>
      <c r="C70" s="235"/>
      <c r="D70" s="235"/>
      <c r="E70" s="197"/>
      <c r="F70" s="22"/>
      <c r="G70" s="22"/>
      <c r="H70" s="197"/>
      <c r="I70" s="22"/>
      <c r="J70" s="22"/>
      <c r="K70" s="218"/>
      <c r="L70" s="22"/>
      <c r="M70" s="22"/>
      <c r="N70" s="218"/>
      <c r="O70" s="22"/>
    </row>
    <row r="71" spans="3:4" ht="9.75" customHeight="1">
      <c r="C71" s="143"/>
      <c r="D71" s="143"/>
    </row>
    <row r="72" ht="12.75">
      <c r="B72" s="143" t="s">
        <v>132</v>
      </c>
    </row>
  </sheetData>
  <sheetProtection/>
  <mergeCells count="7">
    <mergeCell ref="K46:N46"/>
    <mergeCell ref="B44:N44"/>
    <mergeCell ref="A3:N3"/>
    <mergeCell ref="A4:N4"/>
    <mergeCell ref="B42:N42"/>
    <mergeCell ref="H6:K6"/>
    <mergeCell ref="B43:N4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scale="83" r:id="rId1"/>
  <headerFooter alignWithMargins="0">
    <oddHeader>&amp;LOrganisme:______________________________</oddHeader>
    <oddFooter>&amp;LS71&amp;R3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22"/>
  <sheetViews>
    <sheetView tabSelected="1" zoomScalePageLayoutView="0" workbookViewId="0" topLeftCell="A1">
      <selection activeCell="C23" sqref="C23"/>
    </sheetView>
  </sheetViews>
  <sheetFormatPr defaultColWidth="11.421875" defaultRowHeight="12.75"/>
  <cols>
    <col min="1" max="1" width="2.57421875" style="25" customWidth="1"/>
    <col min="2" max="2" width="2.00390625" style="25" customWidth="1"/>
    <col min="3" max="3" width="11.421875" style="25" customWidth="1"/>
    <col min="4" max="4" width="22.140625" style="25" customWidth="1"/>
    <col min="5" max="5" width="2.28125" style="25" customWidth="1"/>
    <col min="6" max="6" width="14.7109375" style="195" customWidth="1"/>
    <col min="7" max="7" width="1.1484375" style="25" customWidth="1"/>
    <col min="8" max="8" width="13.8515625" style="195" customWidth="1"/>
    <col min="9" max="9" width="2.00390625" style="25" customWidth="1"/>
    <col min="10" max="10" width="12.7109375" style="195" customWidth="1"/>
    <col min="11" max="11" width="1.28515625" style="25" customWidth="1"/>
    <col min="12" max="12" width="12.7109375" style="195" customWidth="1"/>
    <col min="13" max="13" width="0.9921875" style="25" customWidth="1"/>
    <col min="14" max="16384" width="11.421875" style="25" customWidth="1"/>
  </cols>
  <sheetData>
    <row r="2" spans="2:12" ht="12">
      <c r="B2" s="305" t="s">
        <v>110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2:12" ht="12">
      <c r="B3" s="305" t="s">
        <v>92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4" spans="6:12" ht="12">
      <c r="F4" s="25"/>
      <c r="H4" s="25"/>
      <c r="J4" s="25"/>
      <c r="L4" s="25"/>
    </row>
    <row r="5" spans="2:12" ht="12.75" thickBot="1">
      <c r="B5" s="126"/>
      <c r="C5" s="126"/>
      <c r="D5" s="126"/>
      <c r="E5" s="126"/>
      <c r="F5" s="126"/>
      <c r="G5" s="126"/>
      <c r="H5" s="126"/>
      <c r="I5" s="126"/>
      <c r="J5" s="248" t="s">
        <v>94</v>
      </c>
      <c r="K5" s="263"/>
      <c r="L5" s="248"/>
    </row>
    <row r="6" spans="6:12" ht="12">
      <c r="F6" s="25"/>
      <c r="H6" s="25"/>
      <c r="J6" s="25"/>
      <c r="L6" s="25"/>
    </row>
    <row r="7" spans="2:12" ht="12.75" thickBot="1">
      <c r="B7" s="313" t="s">
        <v>111</v>
      </c>
      <c r="C7" s="313"/>
      <c r="D7" s="313"/>
      <c r="E7" s="313"/>
      <c r="F7" s="313"/>
      <c r="G7" s="313"/>
      <c r="H7" s="313"/>
      <c r="I7" s="102">
        <f>1</f>
        <v>1</v>
      </c>
      <c r="J7" s="264">
        <v>169556320</v>
      </c>
      <c r="K7" s="36"/>
      <c r="L7" s="264"/>
    </row>
    <row r="8" spans="2:12" ht="12.75" thickBot="1">
      <c r="B8" s="314" t="s">
        <v>112</v>
      </c>
      <c r="C8" s="314"/>
      <c r="D8" s="314"/>
      <c r="E8" s="314"/>
      <c r="F8" s="314"/>
      <c r="G8" s="314"/>
      <c r="H8" s="314"/>
      <c r="I8" s="265">
        <f>I7+1</f>
        <v>2</v>
      </c>
      <c r="J8" s="266"/>
      <c r="K8" s="267"/>
      <c r="L8" s="266"/>
    </row>
    <row r="9" spans="6:12" ht="12">
      <c r="F9" s="25"/>
      <c r="H9" s="25"/>
      <c r="J9" s="25"/>
      <c r="L9" s="25"/>
    </row>
    <row r="10" spans="2:12" ht="12">
      <c r="B10" s="315" t="s">
        <v>113</v>
      </c>
      <c r="C10" s="315"/>
      <c r="D10" s="315"/>
      <c r="E10" s="315"/>
      <c r="F10" s="315"/>
      <c r="G10" s="315"/>
      <c r="H10" s="315"/>
      <c r="J10" s="25"/>
      <c r="L10" s="25"/>
    </row>
    <row r="11" spans="6:12" ht="12">
      <c r="F11" s="25"/>
      <c r="H11" s="25"/>
      <c r="J11" s="25"/>
      <c r="L11" s="25"/>
    </row>
    <row r="12" spans="2:12" ht="12">
      <c r="B12" s="316" t="s">
        <v>125</v>
      </c>
      <c r="C12" s="316"/>
      <c r="D12" s="316"/>
      <c r="E12" s="316"/>
      <c r="F12" s="316"/>
      <c r="G12" s="316"/>
      <c r="H12" s="316"/>
      <c r="I12" s="316"/>
      <c r="J12" s="316"/>
      <c r="K12" s="316"/>
      <c r="L12" s="316"/>
    </row>
    <row r="13" spans="2:12" ht="12">
      <c r="B13" s="305" t="s">
        <v>92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</row>
    <row r="14" spans="6:12" ht="12">
      <c r="F14" s="25"/>
      <c r="H14" s="25"/>
      <c r="J14" s="25"/>
      <c r="L14" s="25"/>
    </row>
    <row r="15" spans="6:12" ht="12">
      <c r="F15" s="25"/>
      <c r="H15" s="25"/>
      <c r="J15" s="268" t="s">
        <v>94</v>
      </c>
      <c r="K15" s="36"/>
      <c r="L15" s="268" t="s">
        <v>93</v>
      </c>
    </row>
    <row r="16" spans="6:12" ht="12">
      <c r="F16" s="25"/>
      <c r="H16" s="25"/>
      <c r="J16" s="238" t="s">
        <v>32</v>
      </c>
      <c r="K16" s="253"/>
      <c r="L16" s="238" t="s">
        <v>32</v>
      </c>
    </row>
    <row r="17" spans="2:12" ht="12.75" thickBot="1">
      <c r="B17" s="126"/>
      <c r="C17" s="126"/>
      <c r="D17" s="126"/>
      <c r="E17" s="126"/>
      <c r="F17" s="126"/>
      <c r="G17" s="126"/>
      <c r="H17" s="126"/>
      <c r="I17" s="126"/>
      <c r="J17" s="248" t="s">
        <v>33</v>
      </c>
      <c r="K17" s="263"/>
      <c r="L17" s="248" t="s">
        <v>33</v>
      </c>
    </row>
    <row r="18" spans="5:12" ht="12">
      <c r="E18" s="269"/>
      <c r="F18" s="25"/>
      <c r="H18" s="25"/>
      <c r="J18" s="25"/>
      <c r="L18" s="25"/>
    </row>
    <row r="19" spans="2:12" ht="12">
      <c r="B19" s="306" t="s">
        <v>114</v>
      </c>
      <c r="C19" s="306"/>
      <c r="D19" s="306"/>
      <c r="E19" s="306"/>
      <c r="F19" s="306"/>
      <c r="G19" s="306"/>
      <c r="H19" s="306"/>
      <c r="J19" s="25"/>
      <c r="L19" s="25"/>
    </row>
    <row r="20" spans="3:12" ht="12">
      <c r="C20" s="123" t="s">
        <v>115</v>
      </c>
      <c r="D20" s="123"/>
      <c r="E20" s="123"/>
      <c r="F20" s="123"/>
      <c r="G20" s="123"/>
      <c r="H20" s="123"/>
      <c r="I20" s="43">
        <f>I8+1</f>
        <v>3</v>
      </c>
      <c r="J20" s="264"/>
      <c r="L20" s="264">
        <v>923462</v>
      </c>
    </row>
    <row r="21" spans="3:12" ht="12">
      <c r="C21" s="123" t="s">
        <v>116</v>
      </c>
      <c r="D21" s="123"/>
      <c r="E21" s="123"/>
      <c r="F21" s="123"/>
      <c r="G21" s="123"/>
      <c r="H21" s="123"/>
      <c r="I21" s="43">
        <f>I20+1</f>
        <v>4</v>
      </c>
      <c r="J21" s="264">
        <v>2565020</v>
      </c>
      <c r="L21" s="264">
        <v>2489310</v>
      </c>
    </row>
    <row r="22" spans="3:12" ht="12">
      <c r="C22" s="123" t="s">
        <v>138</v>
      </c>
      <c r="D22" s="123"/>
      <c r="E22" s="123"/>
      <c r="F22" s="123"/>
      <c r="G22" s="123"/>
      <c r="H22" s="123"/>
      <c r="I22" s="43">
        <f>I21+1</f>
        <v>5</v>
      </c>
      <c r="J22" s="264">
        <v>95399200</v>
      </c>
      <c r="L22" s="264">
        <v>89028325</v>
      </c>
    </row>
    <row r="23" spans="3:12" ht="12">
      <c r="C23" s="123" t="s">
        <v>133</v>
      </c>
      <c r="D23" s="123"/>
      <c r="E23" s="123"/>
      <c r="F23" s="123"/>
      <c r="G23" s="123"/>
      <c r="H23" s="123"/>
      <c r="I23" s="43">
        <f>I22+1</f>
        <v>6</v>
      </c>
      <c r="J23" s="264">
        <v>95399200</v>
      </c>
      <c r="L23" s="264">
        <v>89028325</v>
      </c>
    </row>
    <row r="24" spans="2:12" ht="12">
      <c r="B24" s="123" t="s">
        <v>117</v>
      </c>
      <c r="C24" s="123"/>
      <c r="D24" s="123"/>
      <c r="E24" s="123"/>
      <c r="F24" s="123"/>
      <c r="G24" s="123"/>
      <c r="H24" s="123"/>
      <c r="I24" s="43"/>
      <c r="J24" s="264"/>
      <c r="L24" s="264"/>
    </row>
    <row r="25" spans="3:12" ht="13.5">
      <c r="C25" s="159" t="s">
        <v>118</v>
      </c>
      <c r="D25" s="159"/>
      <c r="E25" s="159"/>
      <c r="F25" s="159"/>
      <c r="G25" s="159"/>
      <c r="H25" s="159"/>
      <c r="I25" s="43">
        <f>I23+1</f>
        <v>7</v>
      </c>
      <c r="J25" s="264">
        <v>38959654</v>
      </c>
      <c r="L25" s="264">
        <v>33735021</v>
      </c>
    </row>
    <row r="26" spans="3:12" ht="12">
      <c r="C26" s="159" t="s">
        <v>36</v>
      </c>
      <c r="D26" s="159"/>
      <c r="E26" s="159"/>
      <c r="F26" s="159"/>
      <c r="G26" s="159"/>
      <c r="H26" s="159"/>
      <c r="I26" s="43">
        <f>I25+1</f>
        <v>8</v>
      </c>
      <c r="J26" s="264">
        <v>890000</v>
      </c>
      <c r="L26" s="264">
        <v>890000</v>
      </c>
    </row>
    <row r="27" spans="2:12" ht="12">
      <c r="B27" s="159" t="s">
        <v>119</v>
      </c>
      <c r="C27" s="159"/>
      <c r="D27" s="159"/>
      <c r="E27" s="159"/>
      <c r="F27" s="159"/>
      <c r="G27" s="159"/>
      <c r="H27" s="159"/>
      <c r="I27" s="43"/>
      <c r="J27" s="264"/>
      <c r="L27" s="264"/>
    </row>
    <row r="28" spans="2:12" ht="12">
      <c r="B28" s="237" t="s">
        <v>120</v>
      </c>
      <c r="C28" s="237"/>
      <c r="D28" s="237"/>
      <c r="E28" s="237"/>
      <c r="F28" s="237"/>
      <c r="G28" s="237"/>
      <c r="H28" s="237"/>
      <c r="I28" s="49">
        <f>I26+1</f>
        <v>9</v>
      </c>
      <c r="J28" s="264">
        <v>1699983</v>
      </c>
      <c r="K28" s="36"/>
      <c r="L28" s="264"/>
    </row>
    <row r="29" spans="2:12" ht="12.75" thickBot="1">
      <c r="B29" s="257"/>
      <c r="C29" s="257"/>
      <c r="D29" s="257"/>
      <c r="E29" s="258"/>
      <c r="F29" s="257"/>
      <c r="G29" s="257"/>
      <c r="H29" s="257"/>
      <c r="I29" s="155">
        <f>I28+1</f>
        <v>10</v>
      </c>
      <c r="J29" s="270">
        <f>SUM(J20:J28)</f>
        <v>234913057</v>
      </c>
      <c r="K29" s="257"/>
      <c r="L29" s="270">
        <f>SUM(L20:L28)</f>
        <v>216094443</v>
      </c>
    </row>
    <row r="30" spans="2:12" ht="12">
      <c r="B30" s="271" t="s">
        <v>121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71"/>
    </row>
    <row r="31" spans="5:12" ht="12">
      <c r="E31" s="269"/>
      <c r="F31" s="25"/>
      <c r="H31" s="25"/>
      <c r="J31" s="25"/>
      <c r="L31" s="25"/>
    </row>
    <row r="32" spans="2:12" ht="12">
      <c r="B32" s="272" t="s">
        <v>122</v>
      </c>
      <c r="C32" s="272"/>
      <c r="D32" s="272"/>
      <c r="E32" s="269"/>
      <c r="F32" s="25"/>
      <c r="H32" s="25"/>
      <c r="J32" s="25"/>
      <c r="L32" s="25"/>
    </row>
    <row r="34" spans="2:13" s="36" customFormat="1" ht="12.75" customHeight="1">
      <c r="B34" s="307" t="s">
        <v>52</v>
      </c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</row>
    <row r="35" spans="2:13" ht="12.75" customHeight="1">
      <c r="B35" s="305" t="s">
        <v>88</v>
      </c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</row>
    <row r="36" spans="3:9" ht="15" customHeight="1">
      <c r="C36" s="239"/>
      <c r="D36" s="238"/>
      <c r="E36" s="238"/>
      <c r="F36" s="240"/>
      <c r="G36" s="238"/>
      <c r="H36" s="240"/>
      <c r="I36" s="238"/>
    </row>
    <row r="37" spans="3:13" ht="12" customHeight="1">
      <c r="C37" s="241"/>
      <c r="D37" s="241"/>
      <c r="F37" s="243" t="s">
        <v>89</v>
      </c>
      <c r="G37" s="260"/>
      <c r="H37" s="243" t="s">
        <v>90</v>
      </c>
      <c r="I37" s="237"/>
      <c r="J37" s="311" t="s">
        <v>91</v>
      </c>
      <c r="K37" s="312"/>
      <c r="L37" s="312"/>
      <c r="M37" s="244"/>
    </row>
    <row r="38" spans="3:12" ht="12.75" customHeight="1">
      <c r="C38" s="31"/>
      <c r="D38" s="31"/>
      <c r="E38" s="31"/>
      <c r="F38" s="242" t="s">
        <v>4</v>
      </c>
      <c r="G38" s="239"/>
      <c r="H38" s="245" t="s">
        <v>4</v>
      </c>
      <c r="J38" s="242" t="s">
        <v>4</v>
      </c>
      <c r="K38" s="239"/>
      <c r="L38" s="240" t="s">
        <v>32</v>
      </c>
    </row>
    <row r="39" spans="2:13" ht="12" customHeight="1" thickBot="1">
      <c r="B39" s="126"/>
      <c r="C39" s="310"/>
      <c r="D39" s="310"/>
      <c r="E39" s="310"/>
      <c r="F39" s="247" t="s">
        <v>7</v>
      </c>
      <c r="G39" s="248"/>
      <c r="H39" s="247" t="s">
        <v>7</v>
      </c>
      <c r="I39" s="246"/>
      <c r="J39" s="247" t="s">
        <v>7</v>
      </c>
      <c r="K39" s="248"/>
      <c r="L39" s="247" t="s">
        <v>33</v>
      </c>
      <c r="M39" s="126"/>
    </row>
    <row r="40" spans="2:13" ht="12" customHeight="1">
      <c r="B40" s="36"/>
      <c r="C40" s="31"/>
      <c r="D40" s="31"/>
      <c r="E40" s="31"/>
      <c r="F40" s="242"/>
      <c r="G40" s="239"/>
      <c r="H40" s="242"/>
      <c r="I40" s="31"/>
      <c r="J40" s="242"/>
      <c r="K40" s="239"/>
      <c r="L40" s="242"/>
      <c r="M40" s="36"/>
    </row>
    <row r="41" spans="2:12" ht="12">
      <c r="B41" s="249" t="s">
        <v>10</v>
      </c>
      <c r="L41" s="195" t="s">
        <v>53</v>
      </c>
    </row>
    <row r="42" spans="2:12" ht="12">
      <c r="B42" s="36" t="s">
        <v>54</v>
      </c>
      <c r="E42" s="43">
        <f>I29+1</f>
        <v>11</v>
      </c>
      <c r="F42" s="195">
        <v>68935741</v>
      </c>
      <c r="H42" s="195">
        <v>74263600</v>
      </c>
      <c r="I42" s="159"/>
      <c r="J42" s="195">
        <v>74458484</v>
      </c>
      <c r="L42" s="195">
        <v>74458484</v>
      </c>
    </row>
    <row r="43" spans="2:12" ht="12">
      <c r="B43" s="36" t="s">
        <v>55</v>
      </c>
      <c r="E43" s="43">
        <f>E42+1</f>
        <v>12</v>
      </c>
      <c r="F43" s="195">
        <v>6020937</v>
      </c>
      <c r="H43" s="195">
        <v>5842400</v>
      </c>
      <c r="I43" s="159"/>
      <c r="J43" s="195">
        <v>6227948</v>
      </c>
      <c r="L43" s="195">
        <v>6227948</v>
      </c>
    </row>
    <row r="44" spans="2:9" ht="12">
      <c r="B44" s="36" t="s">
        <v>56</v>
      </c>
      <c r="E44" s="43">
        <f>E43+1</f>
        <v>13</v>
      </c>
      <c r="I44" s="159"/>
    </row>
    <row r="45" spans="2:12" ht="12">
      <c r="B45" s="36" t="s">
        <v>57</v>
      </c>
      <c r="E45" s="43">
        <f>E44+1</f>
        <v>14</v>
      </c>
      <c r="F45" s="195">
        <v>4956670</v>
      </c>
      <c r="H45" s="195">
        <v>4592094</v>
      </c>
      <c r="I45" s="159"/>
      <c r="J45" s="195">
        <v>4174807</v>
      </c>
      <c r="L45" s="195">
        <v>6293446</v>
      </c>
    </row>
    <row r="46" spans="2:12" ht="12">
      <c r="B46" s="36" t="s">
        <v>58</v>
      </c>
      <c r="E46" s="43">
        <f>E45+1</f>
        <v>15</v>
      </c>
      <c r="F46" s="195">
        <v>4484834</v>
      </c>
      <c r="H46" s="195">
        <v>4032796</v>
      </c>
      <c r="I46" s="159"/>
      <c r="J46" s="195">
        <v>4823997</v>
      </c>
      <c r="L46" s="195">
        <v>6857327</v>
      </c>
    </row>
    <row r="47" spans="2:12" ht="12">
      <c r="B47" s="36" t="s">
        <v>123</v>
      </c>
      <c r="C47" s="159"/>
      <c r="D47" s="159"/>
      <c r="E47" s="43"/>
      <c r="F47" s="269"/>
      <c r="G47" s="269"/>
      <c r="H47" s="264"/>
      <c r="I47" s="269"/>
      <c r="J47" s="264"/>
      <c r="K47" s="159"/>
      <c r="L47" s="273"/>
    </row>
    <row r="48" spans="2:12" ht="12">
      <c r="B48" s="36" t="s">
        <v>124</v>
      </c>
      <c r="C48" s="159"/>
      <c r="D48" s="159"/>
      <c r="E48" s="43">
        <f>E46+1</f>
        <v>16</v>
      </c>
      <c r="F48" s="195">
        <v>6540230</v>
      </c>
      <c r="H48" s="195">
        <v>5798004</v>
      </c>
      <c r="I48" s="159"/>
      <c r="J48" s="195">
        <v>6388510</v>
      </c>
      <c r="L48" s="195">
        <v>6458023</v>
      </c>
    </row>
    <row r="49" spans="2:13" ht="12">
      <c r="B49" s="36" t="s">
        <v>36</v>
      </c>
      <c r="E49" s="49">
        <f>E48+1</f>
        <v>17</v>
      </c>
      <c r="F49" s="203">
        <v>2098076</v>
      </c>
      <c r="G49" s="256"/>
      <c r="H49" s="195">
        <v>1349385</v>
      </c>
      <c r="I49" s="244"/>
      <c r="J49" s="195">
        <v>2013000</v>
      </c>
      <c r="L49" s="195">
        <v>2043681</v>
      </c>
      <c r="M49" s="36"/>
    </row>
    <row r="50" spans="2:13" ht="12">
      <c r="B50" s="132"/>
      <c r="C50" s="132"/>
      <c r="D50" s="132"/>
      <c r="E50" s="94">
        <f>E49+1</f>
        <v>18</v>
      </c>
      <c r="F50" s="203">
        <f>SUM(F42:F49)</f>
        <v>93036488</v>
      </c>
      <c r="G50" s="132"/>
      <c r="H50" s="251">
        <f>SUM(H42:H49)</f>
        <v>95878279</v>
      </c>
      <c r="I50" s="252"/>
      <c r="J50" s="251">
        <f>SUM(J42:J49)</f>
        <v>98086746</v>
      </c>
      <c r="K50" s="132"/>
      <c r="L50" s="251">
        <f>SUM(L42:L49)</f>
        <v>102338909</v>
      </c>
      <c r="M50" s="132"/>
    </row>
    <row r="51" spans="2:13" ht="12">
      <c r="B51" s="36"/>
      <c r="C51" s="36"/>
      <c r="D51" s="36"/>
      <c r="E51" s="153"/>
      <c r="F51" s="204"/>
      <c r="H51" s="204"/>
      <c r="I51" s="237"/>
      <c r="J51" s="204"/>
      <c r="K51" s="36"/>
      <c r="L51" s="204"/>
      <c r="M51" s="36"/>
    </row>
    <row r="52" spans="2:13" ht="12">
      <c r="B52" s="253" t="s">
        <v>11</v>
      </c>
      <c r="C52" s="36"/>
      <c r="D52" s="36"/>
      <c r="E52" s="154"/>
      <c r="F52" s="204"/>
      <c r="H52" s="204"/>
      <c r="I52" s="36"/>
      <c r="J52" s="204"/>
      <c r="K52" s="36"/>
      <c r="L52" s="204"/>
      <c r="M52" s="36"/>
    </row>
    <row r="53" spans="2:13" ht="12">
      <c r="B53" s="36" t="s">
        <v>54</v>
      </c>
      <c r="C53" s="36"/>
      <c r="D53" s="36"/>
      <c r="E53" s="63">
        <f>E50+1</f>
        <v>19</v>
      </c>
      <c r="F53" s="204">
        <v>185769</v>
      </c>
      <c r="H53" s="204"/>
      <c r="I53" s="254"/>
      <c r="J53" s="204">
        <v>115516</v>
      </c>
      <c r="K53" s="36"/>
      <c r="L53" s="204">
        <v>115516</v>
      </c>
      <c r="M53" s="36"/>
    </row>
    <row r="54" spans="2:13" ht="12">
      <c r="B54" s="36" t="s">
        <v>56</v>
      </c>
      <c r="C54" s="36"/>
      <c r="D54" s="36"/>
      <c r="E54" s="63">
        <f>E53+1</f>
        <v>20</v>
      </c>
      <c r="F54" s="204"/>
      <c r="H54" s="204"/>
      <c r="I54" s="254"/>
      <c r="J54" s="204"/>
      <c r="K54" s="36"/>
      <c r="L54" s="204"/>
      <c r="M54" s="36"/>
    </row>
    <row r="55" spans="2:13" ht="12">
      <c r="B55" s="36" t="s">
        <v>57</v>
      </c>
      <c r="C55" s="36"/>
      <c r="D55" s="36"/>
      <c r="E55" s="63">
        <f>E54+1</f>
        <v>21</v>
      </c>
      <c r="F55" s="204">
        <v>6016273</v>
      </c>
      <c r="H55" s="204">
        <v>11639500</v>
      </c>
      <c r="I55" s="254"/>
      <c r="J55" s="204">
        <v>3962913</v>
      </c>
      <c r="K55" s="36"/>
      <c r="L55" s="204">
        <v>3986125</v>
      </c>
      <c r="M55" s="36"/>
    </row>
    <row r="56" spans="2:13" ht="12">
      <c r="B56" s="36" t="s">
        <v>36</v>
      </c>
      <c r="C56" s="36"/>
      <c r="D56" s="36"/>
      <c r="E56" s="49">
        <f>E55+1</f>
        <v>22</v>
      </c>
      <c r="F56" s="204">
        <v>4458727</v>
      </c>
      <c r="G56" s="256"/>
      <c r="H56" s="204">
        <v>1252000</v>
      </c>
      <c r="I56" s="255"/>
      <c r="J56" s="204">
        <v>8112919</v>
      </c>
      <c r="K56" s="36"/>
      <c r="L56" s="204">
        <v>8112919</v>
      </c>
      <c r="M56" s="36"/>
    </row>
    <row r="57" spans="2:13" ht="12">
      <c r="B57" s="132"/>
      <c r="C57" s="132"/>
      <c r="D57" s="132"/>
      <c r="E57" s="94">
        <f>E56+1</f>
        <v>23</v>
      </c>
      <c r="F57" s="251">
        <f>SUM(F53:F56)</f>
        <v>10660769</v>
      </c>
      <c r="G57" s="256"/>
      <c r="H57" s="251">
        <f>SUM(H53:H56)</f>
        <v>12891500</v>
      </c>
      <c r="I57" s="250"/>
      <c r="J57" s="251">
        <f>SUM(J53:J56)</f>
        <v>12191348</v>
      </c>
      <c r="K57" s="132"/>
      <c r="L57" s="251">
        <f>SUM(L53:L56)</f>
        <v>12214560</v>
      </c>
      <c r="M57" s="132"/>
    </row>
    <row r="58" spans="2:13" ht="12.75" thickBot="1">
      <c r="B58" s="257"/>
      <c r="C58" s="257"/>
      <c r="D58" s="257"/>
      <c r="E58" s="155">
        <f>E57+1</f>
        <v>24</v>
      </c>
      <c r="F58" s="259">
        <f>F50+F57</f>
        <v>103697257</v>
      </c>
      <c r="G58" s="257"/>
      <c r="H58" s="259">
        <f>H50+H57</f>
        <v>108769779</v>
      </c>
      <c r="I58" s="258"/>
      <c r="J58" s="259">
        <f>J50+J57</f>
        <v>110278094</v>
      </c>
      <c r="K58" s="257"/>
      <c r="L58" s="259">
        <f>L50+L57</f>
        <v>114553469</v>
      </c>
      <c r="M58" s="257"/>
    </row>
    <row r="59" spans="2:13" ht="12">
      <c r="B59" s="36"/>
      <c r="C59" s="36"/>
      <c r="D59" s="36"/>
      <c r="E59" s="36"/>
      <c r="F59" s="204"/>
      <c r="G59" s="36"/>
      <c r="H59" s="204"/>
      <c r="I59" s="36"/>
      <c r="J59" s="204"/>
      <c r="K59" s="36"/>
      <c r="L59" s="204"/>
      <c r="M59" s="36"/>
    </row>
    <row r="60" spans="2:13" ht="12">
      <c r="B60" s="188" t="s">
        <v>134</v>
      </c>
      <c r="C60" s="36"/>
      <c r="D60" s="36"/>
      <c r="E60" s="36"/>
      <c r="F60" s="204"/>
      <c r="G60" s="36"/>
      <c r="H60" s="204"/>
      <c r="I60" s="36"/>
      <c r="J60" s="204"/>
      <c r="K60" s="36"/>
      <c r="L60" s="204"/>
      <c r="M60" s="36"/>
    </row>
    <row r="61" spans="2:13" ht="12">
      <c r="B61" s="36"/>
      <c r="C61" s="36"/>
      <c r="D61" s="36"/>
      <c r="E61" s="36"/>
      <c r="F61" s="204"/>
      <c r="G61" s="36"/>
      <c r="H61" s="204"/>
      <c r="I61" s="36"/>
      <c r="J61" s="204"/>
      <c r="K61" s="36"/>
      <c r="L61" s="204"/>
      <c r="M61" s="36"/>
    </row>
    <row r="62" spans="2:13" ht="12">
      <c r="B62" s="36"/>
      <c r="C62" s="36"/>
      <c r="D62" s="36"/>
      <c r="E62" s="36"/>
      <c r="F62" s="204"/>
      <c r="G62" s="36"/>
      <c r="H62" s="204"/>
      <c r="I62" s="36"/>
      <c r="J62" s="204"/>
      <c r="K62" s="36"/>
      <c r="L62" s="204"/>
      <c r="M62" s="36"/>
    </row>
    <row r="63" spans="2:13" ht="12">
      <c r="B63" s="36"/>
      <c r="C63" s="36"/>
      <c r="D63" s="36"/>
      <c r="E63" s="36"/>
      <c r="F63" s="204"/>
      <c r="G63" s="36"/>
      <c r="H63" s="204"/>
      <c r="I63" s="36"/>
      <c r="J63" s="204"/>
      <c r="K63" s="36"/>
      <c r="L63" s="204"/>
      <c r="M63" s="36"/>
    </row>
    <row r="64" ht="12">
      <c r="C64" s="36"/>
    </row>
    <row r="65" ht="12">
      <c r="C65" s="36"/>
    </row>
    <row r="66" ht="12.75" customHeight="1">
      <c r="C66" s="36"/>
    </row>
    <row r="67" ht="12.75" customHeight="1"/>
    <row r="68" ht="18.75" customHeight="1"/>
    <row r="70" ht="24.75" customHeight="1"/>
    <row r="75" spans="2:22" ht="12">
      <c r="B75" s="36"/>
      <c r="C75" s="36"/>
      <c r="D75" s="36"/>
      <c r="E75" s="36"/>
      <c r="F75" s="204"/>
      <c r="G75" s="36"/>
      <c r="H75" s="204"/>
      <c r="I75" s="36"/>
      <c r="J75" s="204"/>
      <c r="K75" s="36"/>
      <c r="L75" s="204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98" ht="12">
      <c r="B98" s="253"/>
    </row>
    <row r="100" spans="1:13" ht="12">
      <c r="A100" s="36"/>
      <c r="B100" s="36"/>
      <c r="D100" s="36"/>
      <c r="E100" s="36"/>
      <c r="F100" s="204"/>
      <c r="G100" s="36"/>
      <c r="H100" s="204"/>
      <c r="I100" s="36"/>
      <c r="J100" s="204"/>
      <c r="K100" s="36"/>
      <c r="L100" s="204"/>
      <c r="M100" s="36"/>
    </row>
    <row r="101" spans="1:13" ht="12">
      <c r="A101" s="36"/>
      <c r="B101" s="36"/>
      <c r="C101" s="36"/>
      <c r="D101" s="36"/>
      <c r="E101" s="36"/>
      <c r="F101" s="204"/>
      <c r="G101" s="36"/>
      <c r="H101" s="204"/>
      <c r="I101" s="36"/>
      <c r="J101" s="204"/>
      <c r="K101" s="36"/>
      <c r="L101" s="204"/>
      <c r="M101" s="36"/>
    </row>
    <row r="102" spans="1:13" ht="13.5">
      <c r="A102" s="36"/>
      <c r="B102" s="36"/>
      <c r="C102" s="157"/>
      <c r="D102" s="36"/>
      <c r="E102" s="36"/>
      <c r="F102" s="204"/>
      <c r="G102" s="36"/>
      <c r="H102" s="204"/>
      <c r="I102" s="36"/>
      <c r="J102" s="204"/>
      <c r="K102" s="36"/>
      <c r="L102" s="204"/>
      <c r="M102" s="36"/>
    </row>
    <row r="103" spans="1:13" ht="12">
      <c r="A103" s="36"/>
      <c r="B103" s="36"/>
      <c r="C103" s="36"/>
      <c r="D103" s="36"/>
      <c r="E103" s="36"/>
      <c r="F103" s="204"/>
      <c r="G103" s="36"/>
      <c r="H103" s="204"/>
      <c r="I103" s="36"/>
      <c r="J103" s="204"/>
      <c r="K103" s="36"/>
      <c r="L103" s="204"/>
      <c r="M103" s="36"/>
    </row>
    <row r="104" spans="1:13" ht="12">
      <c r="A104" s="36"/>
      <c r="B104" s="36"/>
      <c r="C104" s="36"/>
      <c r="D104" s="36"/>
      <c r="E104" s="36"/>
      <c r="F104" s="204"/>
      <c r="G104" s="36"/>
      <c r="H104" s="204"/>
      <c r="I104" s="36"/>
      <c r="J104" s="204"/>
      <c r="K104" s="36"/>
      <c r="L104" s="204"/>
      <c r="M104" s="36"/>
    </row>
    <row r="105" spans="1:13" ht="12">
      <c r="A105" s="36"/>
      <c r="B105" s="36"/>
      <c r="C105" s="36"/>
      <c r="D105" s="36"/>
      <c r="E105" s="36"/>
      <c r="F105" s="204"/>
      <c r="G105" s="36"/>
      <c r="H105" s="204"/>
      <c r="I105" s="36"/>
      <c r="J105" s="204"/>
      <c r="K105" s="36"/>
      <c r="L105" s="204"/>
      <c r="M105" s="36"/>
    </row>
    <row r="106" spans="1:13" ht="12">
      <c r="A106" s="36"/>
      <c r="B106" s="36"/>
      <c r="C106" s="36"/>
      <c r="D106" s="36"/>
      <c r="E106" s="36"/>
      <c r="F106" s="204"/>
      <c r="G106" s="36"/>
      <c r="H106" s="204"/>
      <c r="I106" s="36"/>
      <c r="J106" s="204"/>
      <c r="K106" s="36"/>
      <c r="L106" s="204"/>
      <c r="M106" s="36"/>
    </row>
    <row r="107" spans="1:13" ht="12">
      <c r="A107" s="36"/>
      <c r="B107" s="36"/>
      <c r="C107" s="36"/>
      <c r="D107" s="36"/>
      <c r="E107" s="36"/>
      <c r="F107" s="204"/>
      <c r="G107" s="36"/>
      <c r="H107" s="204"/>
      <c r="I107" s="36"/>
      <c r="J107" s="204"/>
      <c r="K107" s="36"/>
      <c r="L107" s="204"/>
      <c r="M107" s="36"/>
    </row>
    <row r="108" spans="1:13" ht="12">
      <c r="A108" s="36"/>
      <c r="B108" s="36"/>
      <c r="C108" s="36"/>
      <c r="D108" s="36"/>
      <c r="E108" s="36"/>
      <c r="F108" s="204"/>
      <c r="G108" s="36"/>
      <c r="H108" s="204"/>
      <c r="I108" s="36"/>
      <c r="J108" s="204"/>
      <c r="K108" s="36"/>
      <c r="L108" s="204"/>
      <c r="M108" s="36"/>
    </row>
    <row r="109" spans="1:13" ht="12">
      <c r="A109" s="36"/>
      <c r="B109" s="36"/>
      <c r="C109" s="36"/>
      <c r="D109" s="36"/>
      <c r="E109" s="36"/>
      <c r="F109" s="204"/>
      <c r="G109" s="36"/>
      <c r="H109" s="204"/>
      <c r="I109" s="36"/>
      <c r="J109" s="204"/>
      <c r="K109" s="36"/>
      <c r="L109" s="204"/>
      <c r="M109" s="36"/>
    </row>
    <row r="110" spans="1:13" ht="12">
      <c r="A110" s="36"/>
      <c r="B110" s="36"/>
      <c r="C110" s="36"/>
      <c r="D110" s="36"/>
      <c r="E110" s="36"/>
      <c r="F110" s="204"/>
      <c r="G110" s="36"/>
      <c r="H110" s="204"/>
      <c r="I110" s="36"/>
      <c r="J110" s="204"/>
      <c r="K110" s="36"/>
      <c r="L110" s="204"/>
      <c r="M110" s="36"/>
    </row>
    <row r="111" spans="1:13" ht="12">
      <c r="A111" s="36"/>
      <c r="B111" s="36"/>
      <c r="C111" s="36"/>
      <c r="D111" s="36"/>
      <c r="E111" s="36"/>
      <c r="F111" s="204"/>
      <c r="G111" s="36"/>
      <c r="H111" s="204"/>
      <c r="I111" s="36"/>
      <c r="J111" s="204"/>
      <c r="K111" s="36"/>
      <c r="L111" s="204"/>
      <c r="M111" s="36"/>
    </row>
    <row r="112" spans="1:13" ht="12">
      <c r="A112" s="36"/>
      <c r="B112" s="36"/>
      <c r="C112" s="36"/>
      <c r="D112" s="36"/>
      <c r="E112" s="36"/>
      <c r="F112" s="204"/>
      <c r="G112" s="36"/>
      <c r="H112" s="204"/>
      <c r="I112" s="36"/>
      <c r="J112" s="204"/>
      <c r="K112" s="36"/>
      <c r="L112" s="204"/>
      <c r="M112" s="36"/>
    </row>
    <row r="113" spans="1:13" ht="12">
      <c r="A113" s="36"/>
      <c r="B113" s="36"/>
      <c r="C113" s="36"/>
      <c r="D113" s="36"/>
      <c r="E113" s="36"/>
      <c r="F113" s="204"/>
      <c r="G113" s="36"/>
      <c r="H113" s="204"/>
      <c r="I113" s="36"/>
      <c r="J113" s="204"/>
      <c r="K113" s="36"/>
      <c r="L113" s="204"/>
      <c r="M113" s="36"/>
    </row>
    <row r="114" spans="1:13" ht="12">
      <c r="A114" s="36"/>
      <c r="B114" s="36"/>
      <c r="C114" s="36"/>
      <c r="D114" s="36"/>
      <c r="E114" s="36"/>
      <c r="F114" s="204"/>
      <c r="G114" s="36"/>
      <c r="H114" s="204"/>
      <c r="I114" s="36"/>
      <c r="J114" s="204"/>
      <c r="K114" s="36"/>
      <c r="L114" s="204"/>
      <c r="M114" s="36"/>
    </row>
    <row r="115" spans="1:13" ht="12">
      <c r="A115" s="36"/>
      <c r="B115" s="36"/>
      <c r="C115" s="36"/>
      <c r="D115" s="36"/>
      <c r="E115" s="36"/>
      <c r="F115" s="204"/>
      <c r="G115" s="36"/>
      <c r="H115" s="204"/>
      <c r="I115" s="36"/>
      <c r="J115" s="204"/>
      <c r="K115" s="36"/>
      <c r="L115" s="204"/>
      <c r="M115" s="36"/>
    </row>
    <row r="116" spans="1:13" ht="12">
      <c r="A116" s="36"/>
      <c r="B116" s="36"/>
      <c r="C116" s="36"/>
      <c r="D116" s="36"/>
      <c r="E116" s="36"/>
      <c r="F116" s="204"/>
      <c r="G116" s="36"/>
      <c r="H116" s="204"/>
      <c r="I116" s="36"/>
      <c r="J116" s="204"/>
      <c r="K116" s="36"/>
      <c r="L116" s="204"/>
      <c r="M116" s="36"/>
    </row>
    <row r="117" spans="1:13" ht="12">
      <c r="A117" s="36"/>
      <c r="B117" s="36"/>
      <c r="C117" s="36"/>
      <c r="D117" s="36"/>
      <c r="E117" s="36"/>
      <c r="F117" s="204"/>
      <c r="G117" s="36"/>
      <c r="H117" s="204"/>
      <c r="I117" s="36"/>
      <c r="J117" s="204"/>
      <c r="K117" s="36"/>
      <c r="L117" s="204"/>
      <c r="M117" s="36"/>
    </row>
    <row r="118" spans="1:13" ht="12">
      <c r="A118" s="36"/>
      <c r="B118" s="36"/>
      <c r="C118" s="36"/>
      <c r="D118" s="36"/>
      <c r="E118" s="36"/>
      <c r="F118" s="204"/>
      <c r="G118" s="36"/>
      <c r="H118" s="204"/>
      <c r="I118" s="36"/>
      <c r="J118" s="204"/>
      <c r="K118" s="36"/>
      <c r="L118" s="204"/>
      <c r="M118" s="36"/>
    </row>
    <row r="119" spans="1:13" ht="12">
      <c r="A119" s="36"/>
      <c r="B119" s="36"/>
      <c r="C119" s="36"/>
      <c r="D119" s="36"/>
      <c r="E119" s="36"/>
      <c r="F119" s="204"/>
      <c r="G119" s="36"/>
      <c r="H119" s="204"/>
      <c r="I119" s="36"/>
      <c r="J119" s="204"/>
      <c r="K119" s="36"/>
      <c r="L119" s="204"/>
      <c r="M119" s="36"/>
    </row>
    <row r="120" ht="12">
      <c r="C120" s="36"/>
    </row>
    <row r="121" ht="12">
      <c r="C121" s="36"/>
    </row>
    <row r="122" ht="12">
      <c r="C122" s="36"/>
    </row>
  </sheetData>
  <sheetProtection/>
  <mergeCells count="12">
    <mergeCell ref="B2:L2"/>
    <mergeCell ref="B3:L3"/>
    <mergeCell ref="B7:H7"/>
    <mergeCell ref="B8:H8"/>
    <mergeCell ref="B10:H10"/>
    <mergeCell ref="B12:L12"/>
    <mergeCell ref="B13:L13"/>
    <mergeCell ref="B19:H19"/>
    <mergeCell ref="B34:M34"/>
    <mergeCell ref="B35:M35"/>
    <mergeCell ref="C39:E39"/>
    <mergeCell ref="J37:L37"/>
  </mergeCells>
  <printOptions/>
  <pageMargins left="0.5905511811023623" right="0.3937007874015748" top="0.3937007874015748" bottom="0.3937007874015748" header="0.3937007874015748" footer="0.3937007874015748"/>
  <pageSetup fitToHeight="1" fitToWidth="1" horizontalDpi="600" verticalDpi="600" orientation="portrait" scale="98" r:id="rId1"/>
  <headerFooter alignWithMargins="0">
    <oddHeader>&amp;LOrganisme:______________________________</oddHeader>
    <oddFooter>&amp;LS72&amp;R4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2.28125" style="1" customWidth="1"/>
    <col min="2" max="3" width="11.421875" style="1" customWidth="1"/>
    <col min="4" max="4" width="5.57421875" style="1" customWidth="1"/>
    <col min="5" max="5" width="2.28125" style="156" customWidth="1"/>
    <col min="6" max="6" width="17.8515625" style="190" customWidth="1"/>
    <col min="7" max="7" width="1.7109375" style="1" customWidth="1"/>
    <col min="8" max="8" width="17.8515625" style="190" customWidth="1"/>
    <col min="9" max="9" width="1.7109375" style="1" customWidth="1"/>
    <col min="10" max="10" width="15.7109375" style="190" customWidth="1"/>
    <col min="11" max="11" width="1.57421875" style="1" customWidth="1"/>
    <col min="12" max="12" width="15.7109375" style="190" customWidth="1"/>
    <col min="13" max="13" width="1.7109375" style="1" customWidth="1"/>
    <col min="14" max="14" width="15.7109375" style="190" customWidth="1"/>
    <col min="15" max="15" width="1.7109375" style="1" customWidth="1"/>
    <col min="16" max="16" width="15.7109375" style="190" customWidth="1"/>
    <col min="17" max="16384" width="11.421875" style="1" customWidth="1"/>
  </cols>
  <sheetData>
    <row r="1" ht="12.75">
      <c r="A1" s="290" t="s">
        <v>129</v>
      </c>
    </row>
    <row r="2" ht="12.75">
      <c r="A2" s="291"/>
    </row>
    <row r="4" spans="1:5" ht="12.75">
      <c r="A4" s="158"/>
      <c r="B4" s="159"/>
      <c r="C4" s="159"/>
      <c r="D4" s="159"/>
      <c r="E4" s="159"/>
    </row>
    <row r="5" spans="1:5" ht="12.75">
      <c r="A5" s="158"/>
      <c r="B5" s="159"/>
      <c r="C5" s="159"/>
      <c r="D5" s="159"/>
      <c r="E5" s="159"/>
    </row>
    <row r="6" spans="1:16" ht="12.75">
      <c r="A6" s="293" t="s">
        <v>59</v>
      </c>
      <c r="B6" s="280"/>
      <c r="C6" s="280"/>
      <c r="D6" s="280"/>
      <c r="E6" s="280"/>
      <c r="F6" s="321"/>
      <c r="G6" s="280"/>
      <c r="H6" s="321"/>
      <c r="I6" s="280"/>
      <c r="J6" s="321"/>
      <c r="K6" s="280"/>
      <c r="L6" s="321"/>
      <c r="M6" s="280"/>
      <c r="N6" s="321"/>
      <c r="O6" s="280"/>
      <c r="P6" s="321"/>
    </row>
    <row r="7" spans="1:16" ht="12.75">
      <c r="A7" s="293" t="s">
        <v>88</v>
      </c>
      <c r="B7" s="280"/>
      <c r="C7" s="280"/>
      <c r="D7" s="280"/>
      <c r="E7" s="280"/>
      <c r="F7" s="321"/>
      <c r="G7" s="280"/>
      <c r="H7" s="321"/>
      <c r="I7" s="280"/>
      <c r="J7" s="321"/>
      <c r="K7" s="280"/>
      <c r="L7" s="321"/>
      <c r="M7" s="280"/>
      <c r="N7" s="321"/>
      <c r="O7" s="280"/>
      <c r="P7" s="321"/>
    </row>
    <row r="8" spans="1:16" ht="12.75">
      <c r="A8" s="28"/>
      <c r="B8" s="16"/>
      <c r="C8" s="16"/>
      <c r="D8" s="16"/>
      <c r="E8" s="16"/>
      <c r="F8" s="191"/>
      <c r="G8" s="16"/>
      <c r="H8" s="191"/>
      <c r="I8" s="16"/>
      <c r="J8" s="191"/>
      <c r="K8" s="16"/>
      <c r="L8" s="191"/>
      <c r="M8" s="16"/>
      <c r="N8" s="191"/>
      <c r="O8" s="16"/>
      <c r="P8" s="191"/>
    </row>
    <row r="9" spans="3:16" ht="12.75">
      <c r="C9" s="30"/>
      <c r="D9" s="30"/>
      <c r="E9" s="151"/>
      <c r="F9" s="322" t="s">
        <v>60</v>
      </c>
      <c r="G9" s="298"/>
      <c r="H9" s="323"/>
      <c r="I9" s="277"/>
      <c r="J9" s="323"/>
      <c r="K9" s="277"/>
      <c r="L9" s="323"/>
      <c r="M9" s="29"/>
      <c r="N9" s="322" t="s">
        <v>61</v>
      </c>
      <c r="O9" s="304"/>
      <c r="P9" s="324"/>
    </row>
    <row r="10" spans="3:16" ht="12.75">
      <c r="C10" s="30"/>
      <c r="D10" s="30"/>
      <c r="E10" s="151"/>
      <c r="F10" s="193" t="s">
        <v>90</v>
      </c>
      <c r="G10" s="28"/>
      <c r="H10" s="317" t="s">
        <v>91</v>
      </c>
      <c r="I10" s="318"/>
      <c r="J10" s="319"/>
      <c r="K10" s="320"/>
      <c r="L10" s="319"/>
      <c r="M10" s="167"/>
      <c r="N10" s="201" t="s">
        <v>62</v>
      </c>
      <c r="O10" s="22"/>
      <c r="P10" s="201" t="s">
        <v>62</v>
      </c>
    </row>
    <row r="11" spans="1:16" ht="27" customHeight="1" thickBot="1">
      <c r="A11" s="35"/>
      <c r="B11" s="35"/>
      <c r="C11" s="152"/>
      <c r="D11" s="152"/>
      <c r="E11" s="161"/>
      <c r="F11" s="194" t="s">
        <v>63</v>
      </c>
      <c r="G11" s="127"/>
      <c r="H11" s="194" t="s">
        <v>63</v>
      </c>
      <c r="I11" s="162"/>
      <c r="J11" s="199" t="s">
        <v>64</v>
      </c>
      <c r="K11" s="163"/>
      <c r="L11" s="200" t="s">
        <v>32</v>
      </c>
      <c r="M11" s="35"/>
      <c r="N11" s="200" t="s">
        <v>94</v>
      </c>
      <c r="O11" s="35"/>
      <c r="P11" s="200" t="s">
        <v>93</v>
      </c>
    </row>
    <row r="12" spans="6:7" ht="12.75">
      <c r="F12" s="195"/>
      <c r="G12" s="25"/>
    </row>
    <row r="13" spans="1:16" ht="12.75">
      <c r="A13" s="109" t="s">
        <v>65</v>
      </c>
      <c r="B13" s="164"/>
      <c r="E13" s="43">
        <v>1</v>
      </c>
      <c r="F13" s="224">
        <v>10423000</v>
      </c>
      <c r="G13" s="158"/>
      <c r="H13" s="224">
        <v>10957679</v>
      </c>
      <c r="J13" s="190">
        <v>440213</v>
      </c>
      <c r="L13" s="190">
        <f>IF((H13+J13)=0," ",(H13+J13))</f>
        <v>11397892</v>
      </c>
      <c r="N13" s="190">
        <v>11397892</v>
      </c>
      <c r="P13" s="190">
        <v>10425174</v>
      </c>
    </row>
    <row r="14" spans="1:8" ht="12.75">
      <c r="A14" s="1" t="s">
        <v>66</v>
      </c>
      <c r="E14" s="43"/>
      <c r="F14" s="224"/>
      <c r="G14" s="158"/>
      <c r="H14" s="224"/>
    </row>
    <row r="15" spans="2:16" ht="12.75">
      <c r="B15" s="164" t="s">
        <v>67</v>
      </c>
      <c r="E15" s="43">
        <f>E13+1</f>
        <v>2</v>
      </c>
      <c r="F15" s="224">
        <v>12791400</v>
      </c>
      <c r="G15" s="158"/>
      <c r="H15" s="224">
        <v>13283856</v>
      </c>
      <c r="J15" s="190">
        <v>485941</v>
      </c>
      <c r="L15" s="190">
        <f>IF((H15+J15)=0," ",(H15+J15))</f>
        <v>13769797</v>
      </c>
      <c r="N15" s="190">
        <v>13769797</v>
      </c>
      <c r="P15" s="190">
        <v>12520792</v>
      </c>
    </row>
    <row r="16" spans="2:16" ht="12.75">
      <c r="B16" s="164" t="s">
        <v>68</v>
      </c>
      <c r="E16" s="43">
        <f>E15+1</f>
        <v>3</v>
      </c>
      <c r="F16" s="224">
        <v>4451800</v>
      </c>
      <c r="G16" s="158"/>
      <c r="H16" s="224">
        <v>4465947</v>
      </c>
      <c r="J16" s="190">
        <v>284895</v>
      </c>
      <c r="L16" s="190">
        <f>IF((H16+J16)=0," ",(H16+J16))</f>
        <v>4750842</v>
      </c>
      <c r="N16" s="190">
        <v>4750842</v>
      </c>
      <c r="P16" s="190">
        <v>4506130</v>
      </c>
    </row>
    <row r="17" spans="2:16" ht="12.75">
      <c r="B17" s="164" t="s">
        <v>36</v>
      </c>
      <c r="E17" s="43">
        <f>E16+1</f>
        <v>4</v>
      </c>
      <c r="F17" s="224">
        <v>490800</v>
      </c>
      <c r="G17" s="158"/>
      <c r="H17" s="224">
        <v>500446</v>
      </c>
      <c r="J17" s="190">
        <v>2075</v>
      </c>
      <c r="L17" s="190">
        <f>IF((H17+J17)=0," ",(H17+J17))</f>
        <v>502521</v>
      </c>
      <c r="N17" s="190">
        <v>502521</v>
      </c>
      <c r="P17" s="190">
        <v>466793</v>
      </c>
    </row>
    <row r="18" spans="1:8" ht="12.75">
      <c r="A18" s="1" t="s">
        <v>69</v>
      </c>
      <c r="E18" s="43"/>
      <c r="F18" s="224"/>
      <c r="G18" s="158"/>
      <c r="H18" s="224"/>
    </row>
    <row r="19" spans="2:16" ht="12.75">
      <c r="B19" s="164" t="s">
        <v>70</v>
      </c>
      <c r="E19" s="43">
        <f>E17+1</f>
        <v>5</v>
      </c>
      <c r="F19" s="224">
        <v>11889900</v>
      </c>
      <c r="G19" s="158"/>
      <c r="H19" s="224">
        <v>16965452</v>
      </c>
      <c r="J19" s="190">
        <v>7791530</v>
      </c>
      <c r="L19" s="190">
        <f>IF((H19+J19)=0," ",(H19+J19))</f>
        <v>24756982</v>
      </c>
      <c r="N19" s="190">
        <v>24756982</v>
      </c>
      <c r="P19" s="190">
        <v>18599100</v>
      </c>
    </row>
    <row r="20" spans="2:16" ht="12.75">
      <c r="B20" s="164" t="s">
        <v>71</v>
      </c>
      <c r="E20" s="43">
        <f>E19+1</f>
        <v>6</v>
      </c>
      <c r="F20" s="224">
        <v>3168588</v>
      </c>
      <c r="G20" s="158"/>
      <c r="H20" s="224">
        <v>3412004</v>
      </c>
      <c r="J20" s="190">
        <v>147922</v>
      </c>
      <c r="L20" s="190">
        <f>IF((H20+J20)=0," ",(H20+J20))</f>
        <v>3559926</v>
      </c>
      <c r="N20" s="190">
        <v>7324463</v>
      </c>
      <c r="P20" s="190">
        <v>5712052</v>
      </c>
    </row>
    <row r="21" spans="2:16" ht="12.75">
      <c r="B21" s="164" t="s">
        <v>36</v>
      </c>
      <c r="E21" s="43">
        <f>E20+1</f>
        <v>7</v>
      </c>
      <c r="F21" s="224"/>
      <c r="G21" s="158"/>
      <c r="H21" s="224"/>
      <c r="L21" s="190" t="str">
        <f>IF((H21+J21)=0," ",(H21+J21))</f>
        <v> </v>
      </c>
      <c r="P21" s="190">
        <v>6263</v>
      </c>
    </row>
    <row r="22" spans="1:8" ht="12.75">
      <c r="A22" s="1" t="s">
        <v>72</v>
      </c>
      <c r="E22" s="43"/>
      <c r="F22" s="224"/>
      <c r="G22" s="158"/>
      <c r="H22" s="224"/>
    </row>
    <row r="23" spans="2:16" ht="12.75">
      <c r="B23" s="164" t="s">
        <v>73</v>
      </c>
      <c r="E23" s="43">
        <f>E21+1</f>
        <v>8</v>
      </c>
      <c r="F23" s="224">
        <v>6373200</v>
      </c>
      <c r="G23" s="158"/>
      <c r="H23" s="224">
        <v>6053420</v>
      </c>
      <c r="J23" s="190">
        <v>5823217</v>
      </c>
      <c r="L23" s="190">
        <f>IF((H23+J23)=0," ",(H23+J23))</f>
        <v>11876637</v>
      </c>
      <c r="N23" s="190">
        <v>11876637</v>
      </c>
      <c r="P23" s="190">
        <v>10853354</v>
      </c>
    </row>
    <row r="24" spans="2:16" ht="12.75">
      <c r="B24" s="164" t="s">
        <v>74</v>
      </c>
      <c r="E24" s="43">
        <f>E23+1</f>
        <v>9</v>
      </c>
      <c r="F24" s="224">
        <v>5188300</v>
      </c>
      <c r="G24" s="158"/>
      <c r="H24" s="224">
        <v>4681897</v>
      </c>
      <c r="J24" s="190">
        <v>200328</v>
      </c>
      <c r="L24" s="190">
        <f>IF((H24+J24)=0," ",(H24+J24))</f>
        <v>4882225</v>
      </c>
      <c r="N24" s="190">
        <v>4882225</v>
      </c>
      <c r="P24" s="190">
        <v>4356998</v>
      </c>
    </row>
    <row r="25" spans="2:12" ht="12.75">
      <c r="B25" s="164" t="s">
        <v>36</v>
      </c>
      <c r="E25" s="43">
        <f>E24+1</f>
        <v>10</v>
      </c>
      <c r="F25" s="224">
        <v>36200</v>
      </c>
      <c r="G25" s="158"/>
      <c r="H25" s="224"/>
      <c r="L25" s="190" t="str">
        <f>IF((H25+J25)=0," ",(H25+J25))</f>
        <v> </v>
      </c>
    </row>
    <row r="26" spans="1:16" ht="12.75">
      <c r="A26" s="1" t="s">
        <v>75</v>
      </c>
      <c r="E26" s="43">
        <f>E25+1</f>
        <v>11</v>
      </c>
      <c r="F26" s="224">
        <v>292600</v>
      </c>
      <c r="G26" s="158"/>
      <c r="H26" s="224">
        <v>449252</v>
      </c>
      <c r="L26" s="190">
        <f>IF((H26+J26)=0," ",(H26+J26))</f>
        <v>449252</v>
      </c>
      <c r="N26" s="190">
        <v>449252</v>
      </c>
      <c r="P26" s="190">
        <v>233217</v>
      </c>
    </row>
    <row r="27" spans="1:8" ht="12.75">
      <c r="A27" s="1" t="s">
        <v>76</v>
      </c>
      <c r="E27" s="43"/>
      <c r="F27" s="224"/>
      <c r="G27" s="158"/>
      <c r="H27" s="224"/>
    </row>
    <row r="28" spans="1:8" ht="12.75">
      <c r="A28" s="1" t="s">
        <v>77</v>
      </c>
      <c r="E28" s="43"/>
      <c r="F28" s="224"/>
      <c r="G28" s="158"/>
      <c r="H28" s="224"/>
    </row>
    <row r="29" spans="2:8" ht="12.75">
      <c r="B29" s="164" t="s">
        <v>76</v>
      </c>
      <c r="F29" s="224"/>
      <c r="G29" s="158"/>
      <c r="H29" s="224"/>
    </row>
    <row r="30" spans="2:16" ht="12.75">
      <c r="B30" s="164" t="s">
        <v>78</v>
      </c>
      <c r="E30" s="43">
        <f>E26+1</f>
        <v>12</v>
      </c>
      <c r="F30" s="224">
        <v>2765000</v>
      </c>
      <c r="G30" s="158"/>
      <c r="H30" s="224">
        <v>2073479</v>
      </c>
      <c r="J30" s="190">
        <v>80255</v>
      </c>
      <c r="L30" s="190">
        <f>IF((H30+J30)=0," ",(H30+J30))</f>
        <v>2153734</v>
      </c>
      <c r="N30" s="190">
        <v>2153734</v>
      </c>
      <c r="P30" s="190">
        <v>2143082</v>
      </c>
    </row>
    <row r="31" spans="2:8" ht="12.75">
      <c r="B31" s="164" t="s">
        <v>79</v>
      </c>
      <c r="E31" s="43"/>
      <c r="F31" s="224"/>
      <c r="G31" s="158"/>
      <c r="H31" s="224"/>
    </row>
    <row r="32" spans="2:16" ht="12.75">
      <c r="B32" s="164" t="s">
        <v>80</v>
      </c>
      <c r="E32" s="43">
        <f>E30+1</f>
        <v>13</v>
      </c>
      <c r="F32" s="224">
        <v>397400</v>
      </c>
      <c r="G32" s="158"/>
      <c r="H32" s="224">
        <v>442842</v>
      </c>
      <c r="J32" s="190">
        <v>129755</v>
      </c>
      <c r="L32" s="190">
        <f>IF((H32+J32)=0," ",(H32+J32))</f>
        <v>572597</v>
      </c>
      <c r="N32" s="190">
        <v>572597</v>
      </c>
      <c r="P32" s="190">
        <v>555373</v>
      </c>
    </row>
    <row r="33" spans="2:16" ht="12.75">
      <c r="B33" s="164" t="s">
        <v>36</v>
      </c>
      <c r="E33" s="43">
        <f>E32+1</f>
        <v>14</v>
      </c>
      <c r="F33" s="224">
        <v>300000</v>
      </c>
      <c r="G33" s="158"/>
      <c r="H33" s="224">
        <v>227875</v>
      </c>
      <c r="L33" s="190">
        <f>IF((H33+J33)=0," ",(H33+J33))</f>
        <v>227875</v>
      </c>
      <c r="N33" s="190">
        <v>227875</v>
      </c>
      <c r="P33" s="190">
        <v>403364</v>
      </c>
    </row>
    <row r="34" spans="1:16" ht="12.75">
      <c r="A34" s="1" t="s">
        <v>81</v>
      </c>
      <c r="E34" s="43">
        <f>E33+1</f>
        <v>15</v>
      </c>
      <c r="F34" s="224">
        <v>13472753</v>
      </c>
      <c r="G34" s="158"/>
      <c r="H34" s="224">
        <v>12876652</v>
      </c>
      <c r="J34" s="190">
        <v>1676922</v>
      </c>
      <c r="L34" s="190">
        <f>IF((H34+J34)=0," ",(H34+J34))</f>
        <v>14553574</v>
      </c>
      <c r="N34" s="190">
        <v>14777462</v>
      </c>
      <c r="P34" s="190">
        <v>13348985</v>
      </c>
    </row>
    <row r="35" spans="1:12" ht="12.75">
      <c r="A35" s="1" t="s">
        <v>82</v>
      </c>
      <c r="E35" s="43">
        <f>E34+1</f>
        <v>16</v>
      </c>
      <c r="F35" s="224"/>
      <c r="G35" s="158"/>
      <c r="H35" s="224"/>
      <c r="L35" s="190" t="str">
        <f>IF((H35+J35)=0," ",(H35+J35))</f>
        <v> </v>
      </c>
    </row>
    <row r="36" spans="1:16" ht="12.75">
      <c r="A36" s="1" t="s">
        <v>83</v>
      </c>
      <c r="E36" s="43">
        <f>E35+1</f>
        <v>17</v>
      </c>
      <c r="F36" s="224">
        <v>10314801</v>
      </c>
      <c r="G36" s="158"/>
      <c r="H36" s="224">
        <v>9833141</v>
      </c>
      <c r="J36" s="223"/>
      <c r="L36" s="190">
        <f>IF((H36+J36)=0," ",(H36+J36))</f>
        <v>9833141</v>
      </c>
      <c r="N36" s="190">
        <v>9906370</v>
      </c>
      <c r="P36" s="190">
        <v>9759756</v>
      </c>
    </row>
    <row r="37" spans="1:8" ht="12.75">
      <c r="A37" s="117" t="s">
        <v>126</v>
      </c>
      <c r="E37" s="43"/>
      <c r="F37" s="224"/>
      <c r="G37" s="158"/>
      <c r="H37" s="224"/>
    </row>
    <row r="38" spans="1:10" ht="12.75">
      <c r="A38" s="117" t="s">
        <v>127</v>
      </c>
      <c r="E38" s="43">
        <f>E36+1</f>
        <v>18</v>
      </c>
      <c r="F38" s="224"/>
      <c r="G38" s="158"/>
      <c r="H38" s="224"/>
      <c r="J38" s="236"/>
    </row>
    <row r="39" spans="1:16" ht="12.75">
      <c r="A39" s="274"/>
      <c r="B39" s="93"/>
      <c r="C39" s="93"/>
      <c r="D39" s="93"/>
      <c r="E39" s="94">
        <f>E38+1</f>
        <v>19</v>
      </c>
      <c r="F39" s="275">
        <f>SUM(F13:F38)</f>
        <v>82355742</v>
      </c>
      <c r="G39" s="276"/>
      <c r="H39" s="275">
        <f>SUM(H13:H38)</f>
        <v>86223942</v>
      </c>
      <c r="I39" s="93"/>
      <c r="J39" s="275">
        <f>SUM(J13:J38)</f>
        <v>17063053</v>
      </c>
      <c r="K39" s="93"/>
      <c r="L39" s="275">
        <f>SUM(L13:L38)</f>
        <v>103286995</v>
      </c>
      <c r="M39" s="93"/>
      <c r="N39" s="275">
        <f>SUM(N13:N38)</f>
        <v>107348649</v>
      </c>
      <c r="O39" s="93"/>
      <c r="P39" s="275">
        <f>SUM(P13:P38)</f>
        <v>93890433</v>
      </c>
    </row>
    <row r="40" spans="1:16" ht="12.75">
      <c r="A40" s="1" t="s">
        <v>20</v>
      </c>
      <c r="E40" s="43">
        <f>E39+1</f>
        <v>20</v>
      </c>
      <c r="F40" s="224">
        <v>17100000</v>
      </c>
      <c r="G40" s="158"/>
      <c r="H40" s="224">
        <v>17063053</v>
      </c>
      <c r="I40" s="189" t="s">
        <v>15</v>
      </c>
      <c r="J40" s="190">
        <f>H40</f>
        <v>17063053</v>
      </c>
      <c r="K40" s="15" t="s">
        <v>16</v>
      </c>
      <c r="L40" s="223"/>
      <c r="N40" s="223"/>
      <c r="P40" s="223"/>
    </row>
    <row r="41" spans="1:16" ht="13.5" thickBot="1">
      <c r="A41" s="142"/>
      <c r="B41" s="142"/>
      <c r="C41" s="142"/>
      <c r="D41" s="142"/>
      <c r="E41" s="155">
        <f>E40+1</f>
        <v>21</v>
      </c>
      <c r="F41" s="225">
        <f>SUM(F39:F40)</f>
        <v>99455742</v>
      </c>
      <c r="G41" s="226"/>
      <c r="H41" s="225">
        <f>SUM(H39:H40)</f>
        <v>103286995</v>
      </c>
      <c r="I41" s="142"/>
      <c r="J41" s="225"/>
      <c r="K41" s="142"/>
      <c r="L41" s="225">
        <f>SUM(L39:L40)</f>
        <v>103286995</v>
      </c>
      <c r="M41" s="142"/>
      <c r="N41" s="225">
        <f>SUM(N39:N40)</f>
        <v>107348649</v>
      </c>
      <c r="O41" s="142"/>
      <c r="P41" s="225">
        <f>SUM(P39:P40)</f>
        <v>93890433</v>
      </c>
    </row>
    <row r="42" spans="1:16" ht="15" customHeight="1">
      <c r="A42" s="165"/>
      <c r="B42" s="22"/>
      <c r="C42" s="22"/>
      <c r="D42" s="22"/>
      <c r="E42" s="166"/>
      <c r="F42" s="196"/>
      <c r="G42" s="166"/>
      <c r="H42" s="197"/>
      <c r="I42" s="22"/>
      <c r="J42" s="197"/>
      <c r="K42" s="22"/>
      <c r="L42" s="197"/>
      <c r="M42" s="22"/>
      <c r="N42" s="197"/>
      <c r="O42" s="22"/>
      <c r="P42" s="197"/>
    </row>
    <row r="43" spans="1:17" ht="13.5" customHeight="1">
      <c r="A43" s="1" t="s">
        <v>84</v>
      </c>
      <c r="D43" s="156"/>
      <c r="E43" s="1"/>
      <c r="Q43" s="16"/>
    </row>
    <row r="44" ht="12.75" customHeight="1">
      <c r="A44" s="27">
        <v>5</v>
      </c>
    </row>
    <row r="45" spans="2:22" ht="12.75">
      <c r="B45" s="22"/>
      <c r="C45" s="22"/>
      <c r="D45" s="22"/>
      <c r="E45" s="154"/>
      <c r="F45" s="197"/>
      <c r="G45" s="22"/>
      <c r="H45" s="197"/>
      <c r="I45" s="22"/>
      <c r="J45" s="197"/>
      <c r="K45" s="22"/>
      <c r="L45" s="197"/>
      <c r="M45" s="22"/>
      <c r="N45" s="197"/>
      <c r="O45" s="22"/>
      <c r="P45" s="197"/>
      <c r="Q45" s="22"/>
      <c r="R45" s="22"/>
      <c r="S45" s="22"/>
      <c r="T45" s="22"/>
      <c r="U45" s="22"/>
      <c r="V45" s="22"/>
    </row>
  </sheetData>
  <sheetProtection/>
  <mergeCells count="6">
    <mergeCell ref="H10:L10"/>
    <mergeCell ref="A7:P7"/>
    <mergeCell ref="A1:A2"/>
    <mergeCell ref="A6:P6"/>
    <mergeCell ref="F9:L9"/>
    <mergeCell ref="N9:P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scale="92" r:id="rId1"/>
  <headerFooter alignWithMargins="0">
    <oddHeader>&amp;LOrganisme:__________________________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Exemple du sommaire de l’information financière consolidée </dc:title>
  <dc:subject/>
  <dc:creator>Yvon Bouchard</dc:creator>
  <cp:keywords/>
  <dc:description/>
  <cp:lastModifiedBy>allessar</cp:lastModifiedBy>
  <cp:lastPrinted>2016-12-13T19:06:27Z</cp:lastPrinted>
  <dcterms:created xsi:type="dcterms:W3CDTF">2012-12-07T19:02:36Z</dcterms:created>
  <dcterms:modified xsi:type="dcterms:W3CDTF">2018-03-16T16:02:45Z</dcterms:modified>
  <cp:category/>
  <cp:version/>
  <cp:contentType/>
  <cp:contentStatus/>
</cp:coreProperties>
</file>