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P:\Groupes\Dc\DOSSIERS\1862_SitesWeb\Internet_2023\02 Février\Finances et fiscalités\Presentation_information_financiere\2023-02-07_onglet_outils\"/>
    </mc:Choice>
  </mc:AlternateContent>
  <xr:revisionPtr revIDLastSave="0" documentId="13_ncr:1_{2618A45A-DBEB-4F69-A287-2F7B8E4ACF7B}" xr6:coauthVersionLast="47" xr6:coauthVersionMax="47" xr10:uidLastSave="{00000000-0000-0000-0000-000000000000}"/>
  <bookViews>
    <workbookView xWindow="57480" yWindow="2610" windowWidth="29040" windowHeight="15840" tabRatio="784" firstSheet="1" activeTab="1" xr2:uid="{00000000-000D-0000-FFFF-FFFF00000000}"/>
  </bookViews>
  <sheets>
    <sheet name="MATIÈRE (2)" sheetId="5" state="hidden" r:id="rId1"/>
    <sheet name="Nomenclature" sheetId="174" r:id="rId2"/>
    <sheet name="Municipalité" sheetId="156" r:id="rId3"/>
    <sheet name="Org. contrôlé A" sheetId="169" r:id="rId4"/>
    <sheet name="Org. contrôlé B" sheetId="172" r:id="rId5"/>
    <sheet name="Org. contrôlé C" sheetId="173" r:id="rId6"/>
    <sheet name="Org. contrôlé D" sheetId="176" r:id="rId7"/>
    <sheet name="Total org. contrôlés" sheetId="175" r:id="rId8"/>
    <sheet name="Consolidé" sheetId="170" r:id="rId9"/>
  </sheets>
  <definedNames>
    <definedName name="avoir">#REF!</definedName>
    <definedName name="changemen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3" i="176" l="1"/>
  <c r="H303" i="176"/>
  <c r="G303" i="173"/>
  <c r="H303" i="173"/>
  <c r="H306" i="172"/>
  <c r="G303" i="172"/>
  <c r="H303" i="172"/>
  <c r="G303" i="169"/>
  <c r="H303" i="169"/>
  <c r="I128" i="156"/>
  <c r="E319" i="156"/>
  <c r="J319" i="156"/>
  <c r="H364" i="172"/>
  <c r="E364" i="172"/>
  <c r="E275" i="169"/>
  <c r="H364" i="176"/>
  <c r="E364" i="176"/>
  <c r="H291" i="176"/>
  <c r="H289" i="176"/>
  <c r="E291" i="176"/>
  <c r="E289" i="176"/>
  <c r="E275" i="176"/>
  <c r="H304" i="176"/>
  <c r="M304" i="176"/>
  <c r="K272" i="175"/>
  <c r="E305" i="176"/>
  <c r="E304" i="176"/>
  <c r="G306" i="176"/>
  <c r="H306" i="176"/>
  <c r="E256" i="176"/>
  <c r="H364" i="173"/>
  <c r="E364" i="173"/>
  <c r="H289" i="173"/>
  <c r="H291" i="173"/>
  <c r="E291" i="173"/>
  <c r="E289" i="173"/>
  <c r="E275" i="173"/>
  <c r="H304" i="173"/>
  <c r="G306" i="173"/>
  <c r="H306" i="173"/>
  <c r="E305" i="173"/>
  <c r="E304" i="173"/>
  <c r="M304" i="173"/>
  <c r="I272" i="175"/>
  <c r="E256" i="173"/>
  <c r="H291" i="172"/>
  <c r="H289" i="172"/>
  <c r="E291" i="172"/>
  <c r="E289" i="172"/>
  <c r="E289" i="169"/>
  <c r="E275" i="172"/>
  <c r="G306" i="172"/>
  <c r="E305" i="172"/>
  <c r="H304" i="172"/>
  <c r="M304" i="172"/>
  <c r="G272" i="175"/>
  <c r="E304" i="172"/>
  <c r="E256" i="172"/>
  <c r="E364" i="169"/>
  <c r="E305" i="169"/>
  <c r="H291" i="169"/>
  <c r="H289" i="169"/>
  <c r="E291" i="169"/>
  <c r="E304" i="169"/>
  <c r="E256" i="169"/>
  <c r="H364" i="169"/>
  <c r="E263" i="156"/>
  <c r="E264" i="156"/>
  <c r="E219" i="156"/>
  <c r="E237" i="156"/>
  <c r="H304" i="169"/>
  <c r="G306" i="169"/>
  <c r="H306" i="169"/>
  <c r="M304" i="169"/>
  <c r="E272" i="175"/>
  <c r="E310" i="169"/>
  <c r="J262" i="156"/>
  <c r="E270" i="170"/>
  <c r="E309" i="169"/>
  <c r="K161" i="170"/>
  <c r="J161" i="170"/>
  <c r="O162" i="175"/>
  <c r="N162" i="175"/>
  <c r="O129" i="175"/>
  <c r="N129" i="175"/>
  <c r="K326" i="176"/>
  <c r="L190" i="176"/>
  <c r="K190" i="176"/>
  <c r="L155" i="176"/>
  <c r="K155" i="176"/>
  <c r="E155" i="176"/>
  <c r="K326" i="173"/>
  <c r="K273" i="173"/>
  <c r="K190" i="173"/>
  <c r="L190" i="173"/>
  <c r="L155" i="173"/>
  <c r="K155" i="173"/>
  <c r="E155" i="173"/>
  <c r="K326" i="172"/>
  <c r="K273" i="172"/>
  <c r="K326" i="169"/>
  <c r="M326" i="169"/>
  <c r="K273" i="169"/>
  <c r="L190" i="172"/>
  <c r="K190" i="172"/>
  <c r="L155" i="172"/>
  <c r="K155" i="172"/>
  <c r="E155" i="172"/>
  <c r="L190" i="169"/>
  <c r="K190" i="169"/>
  <c r="L155" i="169"/>
  <c r="K155" i="169"/>
  <c r="E155" i="169"/>
  <c r="J260" i="156"/>
  <c r="J259" i="156"/>
  <c r="J258" i="156"/>
  <c r="J257" i="156"/>
  <c r="J256" i="156"/>
  <c r="E264" i="170"/>
  <c r="J255" i="156"/>
  <c r="J254" i="156"/>
  <c r="J253" i="156"/>
  <c r="J251" i="156"/>
  <c r="J250" i="156"/>
  <c r="E250" i="156"/>
  <c r="E248" i="156"/>
  <c r="J248" i="156"/>
  <c r="F162" i="156"/>
  <c r="I162" i="156"/>
  <c r="H162" i="156"/>
  <c r="E128" i="156"/>
  <c r="H128" i="156"/>
  <c r="E259" i="170"/>
  <c r="E261" i="170"/>
  <c r="J128" i="170"/>
  <c r="K128" i="170"/>
  <c r="J32" i="170"/>
  <c r="K32" i="170"/>
  <c r="J119" i="170"/>
  <c r="K127" i="170"/>
  <c r="K119" i="170"/>
  <c r="J127" i="170"/>
  <c r="J152" i="170"/>
  <c r="K43" i="170"/>
  <c r="K76" i="170"/>
  <c r="K77" i="170"/>
  <c r="J185" i="170"/>
  <c r="K65" i="170"/>
  <c r="K185" i="170"/>
  <c r="J65" i="170"/>
  <c r="J218" i="170"/>
  <c r="K218" i="170"/>
  <c r="J242" i="170"/>
  <c r="E262" i="170"/>
  <c r="E263" i="170"/>
  <c r="E265" i="170"/>
  <c r="E266" i="170"/>
  <c r="E267" i="170"/>
  <c r="E268" i="170"/>
  <c r="J292" i="170"/>
  <c r="J335" i="170"/>
  <c r="N32" i="175"/>
  <c r="O32" i="175"/>
  <c r="N119" i="175"/>
  <c r="O128" i="175"/>
  <c r="O119" i="175"/>
  <c r="N128" i="175"/>
  <c r="O120" i="175"/>
  <c r="O153" i="175"/>
  <c r="L173" i="175"/>
  <c r="N186" i="175"/>
  <c r="O65" i="175"/>
  <c r="O186" i="175"/>
  <c r="N65" i="175"/>
  <c r="N219" i="175"/>
  <c r="O219" i="175"/>
  <c r="N243" i="175"/>
  <c r="K285" i="175"/>
  <c r="N293" i="175"/>
  <c r="E329" i="175"/>
  <c r="N336" i="175"/>
  <c r="G14" i="176"/>
  <c r="H14" i="176"/>
  <c r="I14" i="176"/>
  <c r="G15" i="176"/>
  <c r="G16" i="176"/>
  <c r="H16" i="176"/>
  <c r="G17" i="176"/>
  <c r="H17" i="176"/>
  <c r="I17" i="176"/>
  <c r="G18" i="176"/>
  <c r="G19" i="176"/>
  <c r="I19" i="176"/>
  <c r="G20" i="176"/>
  <c r="H20" i="176"/>
  <c r="G22" i="176"/>
  <c r="I22" i="176"/>
  <c r="H22" i="176"/>
  <c r="G23" i="176"/>
  <c r="I23" i="176"/>
  <c r="H23" i="176"/>
  <c r="G24" i="176"/>
  <c r="I24" i="176"/>
  <c r="N24" i="176"/>
  <c r="L17" i="175"/>
  <c r="H24" i="176"/>
  <c r="M24" i="176"/>
  <c r="K17" i="175"/>
  <c r="G25" i="176"/>
  <c r="H25" i="176"/>
  <c r="G27" i="176"/>
  <c r="H27" i="176"/>
  <c r="I27" i="176"/>
  <c r="G28" i="176"/>
  <c r="H28" i="176"/>
  <c r="M28" i="176"/>
  <c r="K21" i="175"/>
  <c r="I28" i="176"/>
  <c r="G29" i="176"/>
  <c r="H29" i="176"/>
  <c r="I29" i="176"/>
  <c r="G30" i="176"/>
  <c r="H30" i="176"/>
  <c r="M30" i="176"/>
  <c r="K23" i="175"/>
  <c r="I30" i="176"/>
  <c r="G33" i="176"/>
  <c r="H33" i="176"/>
  <c r="G34" i="176"/>
  <c r="H34" i="176"/>
  <c r="G35" i="176"/>
  <c r="H35" i="176"/>
  <c r="N35" i="176"/>
  <c r="L28" i="175"/>
  <c r="I35" i="176"/>
  <c r="G36" i="176"/>
  <c r="H36" i="176"/>
  <c r="G37" i="176"/>
  <c r="G38" i="176"/>
  <c r="H38" i="176"/>
  <c r="E39" i="176"/>
  <c r="F39" i="176"/>
  <c r="K39" i="176"/>
  <c r="L39" i="176"/>
  <c r="G57" i="176"/>
  <c r="I57" i="176"/>
  <c r="H57" i="176"/>
  <c r="M57" i="176"/>
  <c r="K41" i="175"/>
  <c r="G58" i="176"/>
  <c r="H58" i="176"/>
  <c r="N58" i="176"/>
  <c r="L42" i="175"/>
  <c r="I58" i="176"/>
  <c r="M58" i="176"/>
  <c r="K42" i="175"/>
  <c r="G60" i="176"/>
  <c r="I60" i="176"/>
  <c r="H60" i="176"/>
  <c r="N60" i="176"/>
  <c r="L44" i="175"/>
  <c r="G63" i="176"/>
  <c r="H63" i="176"/>
  <c r="I63" i="176"/>
  <c r="M63" i="176"/>
  <c r="K46" i="175"/>
  <c r="G64" i="176"/>
  <c r="I64" i="176"/>
  <c r="H64" i="176"/>
  <c r="M64" i="176"/>
  <c r="K47" i="175"/>
  <c r="G65" i="176"/>
  <c r="H65" i="176"/>
  <c r="I65" i="176"/>
  <c r="G68" i="176"/>
  <c r="H68" i="176"/>
  <c r="G69" i="176"/>
  <c r="G70" i="176"/>
  <c r="H70" i="176"/>
  <c r="N70" i="176"/>
  <c r="L52" i="175"/>
  <c r="I70" i="176"/>
  <c r="M70" i="176"/>
  <c r="K52" i="175"/>
  <c r="G73" i="176"/>
  <c r="I73" i="176"/>
  <c r="H73" i="176"/>
  <c r="G74" i="176"/>
  <c r="I74" i="176"/>
  <c r="H74" i="176"/>
  <c r="G75" i="176"/>
  <c r="H75" i="176"/>
  <c r="M75" i="176"/>
  <c r="K56" i="175"/>
  <c r="I75" i="176"/>
  <c r="G78" i="176"/>
  <c r="H78" i="176"/>
  <c r="M78" i="176"/>
  <c r="K58" i="175"/>
  <c r="I78" i="176"/>
  <c r="G79" i="176"/>
  <c r="H79" i="176"/>
  <c r="I79" i="176"/>
  <c r="G80" i="176"/>
  <c r="H80" i="176"/>
  <c r="G81" i="176"/>
  <c r="G84" i="176"/>
  <c r="H84" i="176"/>
  <c r="N84" i="176"/>
  <c r="L63" i="175"/>
  <c r="I84" i="176"/>
  <c r="M84" i="176"/>
  <c r="K63" i="175"/>
  <c r="G85" i="176"/>
  <c r="I85" i="176"/>
  <c r="H85" i="176"/>
  <c r="G87" i="176"/>
  <c r="H87" i="176"/>
  <c r="M87" i="176"/>
  <c r="K66" i="175"/>
  <c r="I87" i="176"/>
  <c r="G90" i="176"/>
  <c r="H90" i="176"/>
  <c r="I90" i="176"/>
  <c r="G91" i="176"/>
  <c r="H91" i="176"/>
  <c r="G92" i="176"/>
  <c r="G95" i="176"/>
  <c r="H95" i="176"/>
  <c r="N95" i="176"/>
  <c r="L72" i="175"/>
  <c r="I95" i="176"/>
  <c r="M95" i="176"/>
  <c r="K72" i="175"/>
  <c r="G96" i="176"/>
  <c r="I96" i="176"/>
  <c r="H96" i="176"/>
  <c r="M96" i="176"/>
  <c r="K73" i="175"/>
  <c r="G97" i="176"/>
  <c r="I97" i="176"/>
  <c r="G98" i="176"/>
  <c r="H98" i="176"/>
  <c r="I98" i="176"/>
  <c r="G112" i="176"/>
  <c r="H112" i="176"/>
  <c r="M112" i="176"/>
  <c r="I112" i="176"/>
  <c r="G113" i="176"/>
  <c r="H113" i="176"/>
  <c r="I113" i="176"/>
  <c r="G114" i="176"/>
  <c r="G115" i="176"/>
  <c r="G116" i="176"/>
  <c r="H116" i="176"/>
  <c r="I116" i="176"/>
  <c r="M116" i="176"/>
  <c r="K90" i="175"/>
  <c r="G117" i="176"/>
  <c r="I117" i="176"/>
  <c r="H117" i="176"/>
  <c r="G118" i="176"/>
  <c r="I118" i="176"/>
  <c r="H118" i="176"/>
  <c r="M118" i="176"/>
  <c r="K92" i="175"/>
  <c r="G119" i="176"/>
  <c r="H119" i="176"/>
  <c r="I119" i="176"/>
  <c r="M119" i="176"/>
  <c r="K93" i="175"/>
  <c r="N119" i="176"/>
  <c r="L93" i="175"/>
  <c r="G120" i="176"/>
  <c r="H120" i="176"/>
  <c r="I120" i="176"/>
  <c r="G121" i="176"/>
  <c r="H121" i="176"/>
  <c r="I121" i="176"/>
  <c r="G122" i="176"/>
  <c r="G124" i="176"/>
  <c r="G125" i="176"/>
  <c r="H125" i="176"/>
  <c r="N125" i="176"/>
  <c r="L99" i="175"/>
  <c r="I125" i="176"/>
  <c r="M125" i="176"/>
  <c r="K99" i="175"/>
  <c r="G126" i="176"/>
  <c r="I126" i="176"/>
  <c r="H126" i="176"/>
  <c r="G127" i="176"/>
  <c r="I127" i="176"/>
  <c r="G129" i="176"/>
  <c r="H129" i="176"/>
  <c r="I129" i="176"/>
  <c r="M129" i="176"/>
  <c r="K103" i="175"/>
  <c r="N129" i="176"/>
  <c r="L103" i="175"/>
  <c r="G130" i="176"/>
  <c r="H130" i="176"/>
  <c r="M130" i="176"/>
  <c r="K104" i="175"/>
  <c r="I130" i="176"/>
  <c r="G131" i="176"/>
  <c r="H131" i="176"/>
  <c r="I131" i="176"/>
  <c r="G132" i="176"/>
  <c r="G134" i="176"/>
  <c r="G135" i="176"/>
  <c r="H135" i="176"/>
  <c r="N135" i="176"/>
  <c r="L109" i="175"/>
  <c r="I135" i="176"/>
  <c r="M135" i="176"/>
  <c r="K109" i="175"/>
  <c r="G136" i="176"/>
  <c r="I136" i="176"/>
  <c r="H136" i="176"/>
  <c r="G137" i="176"/>
  <c r="I137" i="176"/>
  <c r="G138" i="176"/>
  <c r="H138" i="176"/>
  <c r="M138" i="176"/>
  <c r="K112" i="175"/>
  <c r="I138" i="176"/>
  <c r="N138" i="176"/>
  <c r="L112" i="175"/>
  <c r="G139" i="176"/>
  <c r="H139" i="176"/>
  <c r="M139" i="176"/>
  <c r="K113" i="175"/>
  <c r="I139" i="176"/>
  <c r="G140" i="176"/>
  <c r="H140" i="176"/>
  <c r="M140" i="176"/>
  <c r="K114" i="175"/>
  <c r="I140" i="176"/>
  <c r="G141" i="176"/>
  <c r="G142" i="176"/>
  <c r="H142" i="176"/>
  <c r="G143" i="176"/>
  <c r="H143" i="176"/>
  <c r="N143" i="176"/>
  <c r="L117" i="175"/>
  <c r="I143" i="176"/>
  <c r="M143" i="176"/>
  <c r="K117" i="175"/>
  <c r="G144" i="176"/>
  <c r="E145" i="176"/>
  <c r="F145" i="176"/>
  <c r="F146" i="176"/>
  <c r="K145" i="176"/>
  <c r="L154" i="176"/>
  <c r="L145" i="176"/>
  <c r="K154" i="176"/>
  <c r="E146" i="176"/>
  <c r="K146" i="176"/>
  <c r="L146" i="176"/>
  <c r="E154" i="176"/>
  <c r="F154" i="176"/>
  <c r="F158" i="176"/>
  <c r="G159" i="176"/>
  <c r="H159" i="176"/>
  <c r="I159" i="176"/>
  <c r="G160" i="176"/>
  <c r="H160" i="176"/>
  <c r="I160" i="176"/>
  <c r="G161" i="176"/>
  <c r="G163" i="176"/>
  <c r="H163" i="176"/>
  <c r="G164" i="176"/>
  <c r="H164" i="176"/>
  <c r="N164" i="176"/>
  <c r="L138" i="175"/>
  <c r="I164" i="176"/>
  <c r="M164" i="176"/>
  <c r="K138" i="175"/>
  <c r="G166" i="176"/>
  <c r="G167" i="176"/>
  <c r="I167" i="176"/>
  <c r="H167" i="176"/>
  <c r="M167" i="176"/>
  <c r="K141" i="175"/>
  <c r="G168" i="176"/>
  <c r="H168" i="176"/>
  <c r="G170" i="176"/>
  <c r="H170" i="176"/>
  <c r="N170" i="176"/>
  <c r="L144" i="175"/>
  <c r="I170" i="176"/>
  <c r="G171" i="176"/>
  <c r="I171" i="176"/>
  <c r="H171" i="176"/>
  <c r="G173" i="176"/>
  <c r="I173" i="176"/>
  <c r="H173" i="176"/>
  <c r="G174" i="176"/>
  <c r="H174" i="176"/>
  <c r="I174" i="176"/>
  <c r="G175" i="176"/>
  <c r="H175" i="176"/>
  <c r="I175" i="176"/>
  <c r="G176" i="176"/>
  <c r="I176" i="176"/>
  <c r="H176" i="176"/>
  <c r="G177" i="176"/>
  <c r="I177" i="176"/>
  <c r="H177" i="176"/>
  <c r="G178" i="176"/>
  <c r="H178" i="176"/>
  <c r="L179" i="176"/>
  <c r="K59" i="176"/>
  <c r="F190" i="176"/>
  <c r="G194" i="176"/>
  <c r="G195" i="176"/>
  <c r="H195" i="176"/>
  <c r="I195" i="176"/>
  <c r="M195" i="176"/>
  <c r="K167" i="175"/>
  <c r="N195" i="176"/>
  <c r="L167" i="175"/>
  <c r="G196" i="176"/>
  <c r="H196" i="176"/>
  <c r="I196" i="176"/>
  <c r="N196" i="176"/>
  <c r="L168" i="175"/>
  <c r="G197" i="176"/>
  <c r="H197" i="176"/>
  <c r="I197" i="176"/>
  <c r="G198" i="176"/>
  <c r="H198" i="176"/>
  <c r="G199" i="176"/>
  <c r="G200" i="176"/>
  <c r="G201" i="176"/>
  <c r="H201" i="176"/>
  <c r="N201" i="176"/>
  <c r="I201" i="176"/>
  <c r="M201" i="176"/>
  <c r="K173" i="175"/>
  <c r="G202" i="176"/>
  <c r="H202" i="176"/>
  <c r="N202" i="176"/>
  <c r="L174" i="175"/>
  <c r="I202" i="176"/>
  <c r="G204" i="176"/>
  <c r="I204" i="176"/>
  <c r="G206" i="176"/>
  <c r="H206" i="176"/>
  <c r="N206" i="176"/>
  <c r="L178" i="175"/>
  <c r="I206" i="176"/>
  <c r="M206" i="176"/>
  <c r="K178" i="175"/>
  <c r="G208" i="176"/>
  <c r="H208" i="176"/>
  <c r="I208" i="176"/>
  <c r="E210" i="176"/>
  <c r="F210" i="176"/>
  <c r="H210" i="176"/>
  <c r="G211" i="176"/>
  <c r="H211" i="176"/>
  <c r="M211" i="176"/>
  <c r="K183" i="175"/>
  <c r="I211" i="176"/>
  <c r="G212" i="176"/>
  <c r="H212" i="176"/>
  <c r="I212" i="176"/>
  <c r="G213" i="176"/>
  <c r="H213" i="176"/>
  <c r="I213" i="176"/>
  <c r="K247" i="176"/>
  <c r="L247" i="176"/>
  <c r="M257" i="176"/>
  <c r="K228" i="175"/>
  <c r="M258" i="176"/>
  <c r="K229" i="175"/>
  <c r="M259" i="176"/>
  <c r="K230" i="175"/>
  <c r="M260" i="176"/>
  <c r="K231" i="175"/>
  <c r="M261" i="176"/>
  <c r="K232" i="175"/>
  <c r="M262" i="176"/>
  <c r="K233" i="175"/>
  <c r="M263" i="176"/>
  <c r="K234" i="175"/>
  <c r="M264" i="176"/>
  <c r="K235" i="175"/>
  <c r="M265" i="176"/>
  <c r="K236" i="175"/>
  <c r="M266" i="176"/>
  <c r="K237" i="175"/>
  <c r="M267" i="176"/>
  <c r="K238" i="175"/>
  <c r="G269" i="176"/>
  <c r="H269" i="176"/>
  <c r="G270" i="176"/>
  <c r="H270" i="176"/>
  <c r="M270" i="176"/>
  <c r="K241" i="175"/>
  <c r="G271" i="176"/>
  <c r="H271" i="176"/>
  <c r="M271" i="176"/>
  <c r="K242" i="175"/>
  <c r="E272" i="176"/>
  <c r="K272" i="176"/>
  <c r="K273" i="176"/>
  <c r="M273" i="176"/>
  <c r="M291" i="176"/>
  <c r="K259" i="175"/>
  <c r="G292" i="176"/>
  <c r="H292" i="176"/>
  <c r="M292" i="176"/>
  <c r="K260" i="175"/>
  <c r="M294" i="176"/>
  <c r="K262" i="175"/>
  <c r="M295" i="176"/>
  <c r="K263" i="175"/>
  <c r="M296" i="176"/>
  <c r="K264" i="175"/>
  <c r="M297" i="176"/>
  <c r="K265" i="175"/>
  <c r="M298" i="176"/>
  <c r="K266" i="175"/>
  <c r="M299" i="176"/>
  <c r="K267" i="175"/>
  <c r="M300" i="176"/>
  <c r="K268" i="175"/>
  <c r="M301" i="176"/>
  <c r="K269" i="175"/>
  <c r="M306" i="176"/>
  <c r="E309" i="176"/>
  <c r="E310" i="176"/>
  <c r="M312" i="176"/>
  <c r="K280" i="175"/>
  <c r="M313" i="176"/>
  <c r="K281" i="175"/>
  <c r="G315" i="176"/>
  <c r="H315" i="176"/>
  <c r="M315" i="176"/>
  <c r="K283" i="175"/>
  <c r="G316" i="176"/>
  <c r="H316" i="176"/>
  <c r="M316" i="176"/>
  <c r="K284" i="175"/>
  <c r="M317" i="176"/>
  <c r="M318" i="176"/>
  <c r="K286" i="175"/>
  <c r="M319" i="176"/>
  <c r="G320" i="176"/>
  <c r="H320" i="176"/>
  <c r="M320" i="176"/>
  <c r="K288" i="175"/>
  <c r="G321" i="176"/>
  <c r="H321" i="176"/>
  <c r="M321" i="176"/>
  <c r="K289" i="175"/>
  <c r="G323" i="176"/>
  <c r="H323" i="176"/>
  <c r="G324" i="176"/>
  <c r="H324" i="176"/>
  <c r="M324" i="176"/>
  <c r="K292" i="175"/>
  <c r="E325" i="176"/>
  <c r="K325" i="176"/>
  <c r="M326" i="176"/>
  <c r="G338" i="176"/>
  <c r="H338" i="176"/>
  <c r="M338" i="176"/>
  <c r="K304" i="175"/>
  <c r="G339" i="176"/>
  <c r="H339" i="176"/>
  <c r="M339" i="176"/>
  <c r="K305" i="175"/>
  <c r="G341" i="176"/>
  <c r="H341" i="176"/>
  <c r="M341" i="176"/>
  <c r="K307" i="175"/>
  <c r="G342" i="176"/>
  <c r="H342" i="176"/>
  <c r="M342" i="176"/>
  <c r="K308" i="175"/>
  <c r="G345" i="176"/>
  <c r="H345" i="176"/>
  <c r="M345" i="176"/>
  <c r="K311" i="175"/>
  <c r="G346" i="176"/>
  <c r="H346" i="176"/>
  <c r="M346" i="176"/>
  <c r="K312" i="175"/>
  <c r="G347" i="176"/>
  <c r="H347" i="176"/>
  <c r="M347" i="176"/>
  <c r="K313" i="175"/>
  <c r="G350" i="176"/>
  <c r="H350" i="176"/>
  <c r="M350" i="176"/>
  <c r="K316" i="175"/>
  <c r="G351" i="176"/>
  <c r="H351" i="176"/>
  <c r="M351" i="176"/>
  <c r="K317" i="175"/>
  <c r="G352" i="176"/>
  <c r="H352" i="176"/>
  <c r="M352" i="176"/>
  <c r="K318" i="175"/>
  <c r="G353" i="176"/>
  <c r="H353" i="176"/>
  <c r="M353" i="176"/>
  <c r="K319" i="175"/>
  <c r="G354" i="176"/>
  <c r="H354" i="176"/>
  <c r="M354" i="176"/>
  <c r="K320" i="175"/>
  <c r="G357" i="176"/>
  <c r="H357" i="176"/>
  <c r="M357" i="176"/>
  <c r="K323" i="175"/>
  <c r="G358" i="176"/>
  <c r="H358" i="176"/>
  <c r="M358" i="176"/>
  <c r="K324" i="175"/>
  <c r="G359" i="176"/>
  <c r="H359" i="176"/>
  <c r="M359" i="176"/>
  <c r="K325" i="175"/>
  <c r="G361" i="176"/>
  <c r="H361" i="176"/>
  <c r="M361" i="176"/>
  <c r="K327" i="175"/>
  <c r="G362" i="176"/>
  <c r="H362" i="176"/>
  <c r="M362" i="176"/>
  <c r="K328" i="175"/>
  <c r="G365" i="176"/>
  <c r="H365" i="176"/>
  <c r="M365" i="176"/>
  <c r="K331" i="175"/>
  <c r="G367" i="176"/>
  <c r="H367" i="176"/>
  <c r="M367" i="176"/>
  <c r="K333" i="175"/>
  <c r="G368" i="176"/>
  <c r="H368" i="176"/>
  <c r="M368" i="176"/>
  <c r="K334" i="175"/>
  <c r="G369" i="176"/>
  <c r="H369" i="176"/>
  <c r="M369" i="176"/>
  <c r="K335" i="175"/>
  <c r="K370" i="176"/>
  <c r="E371" i="176"/>
  <c r="G14" i="173"/>
  <c r="I14" i="173"/>
  <c r="H14" i="173"/>
  <c r="M14" i="173"/>
  <c r="G15" i="173"/>
  <c r="I15" i="173"/>
  <c r="H15" i="173"/>
  <c r="M15" i="173"/>
  <c r="G16" i="173"/>
  <c r="I16" i="173"/>
  <c r="G17" i="173"/>
  <c r="H17" i="173"/>
  <c r="G18" i="173"/>
  <c r="I18" i="173"/>
  <c r="H18" i="173"/>
  <c r="G19" i="173"/>
  <c r="G20" i="173"/>
  <c r="H20" i="173"/>
  <c r="G22" i="173"/>
  <c r="H22" i="173"/>
  <c r="I22" i="173"/>
  <c r="N22" i="173"/>
  <c r="J15" i="175"/>
  <c r="G23" i="173"/>
  <c r="H23" i="173"/>
  <c r="I23" i="173"/>
  <c r="M23" i="173"/>
  <c r="I16" i="175"/>
  <c r="G24" i="173"/>
  <c r="H24" i="173"/>
  <c r="I24" i="173"/>
  <c r="M24" i="173"/>
  <c r="I17" i="175"/>
  <c r="G25" i="173"/>
  <c r="H25" i="173"/>
  <c r="G27" i="173"/>
  <c r="I27" i="173"/>
  <c r="G28" i="173"/>
  <c r="I28" i="173"/>
  <c r="G29" i="173"/>
  <c r="H29" i="173"/>
  <c r="I29" i="173"/>
  <c r="M29" i="173"/>
  <c r="I22" i="175"/>
  <c r="N29" i="173"/>
  <c r="J22" i="175"/>
  <c r="G30" i="173"/>
  <c r="H30" i="173"/>
  <c r="M30" i="173"/>
  <c r="I23" i="175"/>
  <c r="I30" i="173"/>
  <c r="G33" i="173"/>
  <c r="H33" i="173"/>
  <c r="G34" i="173"/>
  <c r="G35" i="173"/>
  <c r="I35" i="173"/>
  <c r="H35" i="173"/>
  <c r="M35" i="173"/>
  <c r="I28" i="175"/>
  <c r="G36" i="173"/>
  <c r="I36" i="173"/>
  <c r="H36" i="173"/>
  <c r="G37" i="173"/>
  <c r="H37" i="173"/>
  <c r="G38" i="173"/>
  <c r="I38" i="173"/>
  <c r="E39" i="173"/>
  <c r="F39" i="173"/>
  <c r="K39" i="173"/>
  <c r="L39" i="173"/>
  <c r="G57" i="173"/>
  <c r="H57" i="173"/>
  <c r="G58" i="173"/>
  <c r="H58" i="173"/>
  <c r="G60" i="173"/>
  <c r="H60" i="173"/>
  <c r="G63" i="173"/>
  <c r="H63" i="173"/>
  <c r="G64" i="173"/>
  <c r="G65" i="173"/>
  <c r="I65" i="173"/>
  <c r="G68" i="173"/>
  <c r="H68" i="173"/>
  <c r="M68" i="173"/>
  <c r="I50" i="175"/>
  <c r="I68" i="173"/>
  <c r="G69" i="173"/>
  <c r="H69" i="173"/>
  <c r="I69" i="173"/>
  <c r="N69" i="173"/>
  <c r="J51" i="175"/>
  <c r="G70" i="173"/>
  <c r="H70" i="173"/>
  <c r="G73" i="173"/>
  <c r="H73" i="173"/>
  <c r="G74" i="173"/>
  <c r="H74" i="173"/>
  <c r="G75" i="173"/>
  <c r="H75" i="173"/>
  <c r="G78" i="173"/>
  <c r="G79" i="173"/>
  <c r="I79" i="173"/>
  <c r="G80" i="173"/>
  <c r="H80" i="173"/>
  <c r="M80" i="173"/>
  <c r="I60" i="175"/>
  <c r="I80" i="173"/>
  <c r="G81" i="173"/>
  <c r="H81" i="173"/>
  <c r="I81" i="173"/>
  <c r="N81" i="173"/>
  <c r="J61" i="175"/>
  <c r="G84" i="173"/>
  <c r="H84" i="173"/>
  <c r="G85" i="173"/>
  <c r="H85" i="173"/>
  <c r="G87" i="173"/>
  <c r="H87" i="173"/>
  <c r="G90" i="173"/>
  <c r="H90" i="173"/>
  <c r="G91" i="173"/>
  <c r="G92" i="173"/>
  <c r="I92" i="173"/>
  <c r="G95" i="173"/>
  <c r="H95" i="173"/>
  <c r="M95" i="173"/>
  <c r="I72" i="175"/>
  <c r="I95" i="173"/>
  <c r="G96" i="173"/>
  <c r="H96" i="173"/>
  <c r="I96" i="173"/>
  <c r="N96" i="173"/>
  <c r="J73" i="175"/>
  <c r="G97" i="173"/>
  <c r="H97" i="173"/>
  <c r="G98" i="173"/>
  <c r="H98" i="173"/>
  <c r="I98" i="173"/>
  <c r="M98" i="173"/>
  <c r="I75" i="175"/>
  <c r="N98" i="173"/>
  <c r="J75" i="175"/>
  <c r="J100" i="173"/>
  <c r="G112" i="173"/>
  <c r="H112" i="173"/>
  <c r="M112" i="173"/>
  <c r="I86" i="175"/>
  <c r="I112" i="173"/>
  <c r="G113" i="173"/>
  <c r="H113" i="173"/>
  <c r="I113" i="173"/>
  <c r="G114" i="173"/>
  <c r="H114" i="173"/>
  <c r="I114" i="173"/>
  <c r="M114" i="173"/>
  <c r="I88" i="175"/>
  <c r="G115" i="173"/>
  <c r="H115" i="173"/>
  <c r="I115" i="173"/>
  <c r="M115" i="173"/>
  <c r="I89" i="175"/>
  <c r="G116" i="173"/>
  <c r="H116" i="173"/>
  <c r="G117" i="173"/>
  <c r="I117" i="173"/>
  <c r="H117" i="173"/>
  <c r="M117" i="173"/>
  <c r="I91" i="175"/>
  <c r="N117" i="173"/>
  <c r="J91" i="175"/>
  <c r="G118" i="173"/>
  <c r="I118" i="173"/>
  <c r="G119" i="173"/>
  <c r="H119" i="173"/>
  <c r="I119" i="173"/>
  <c r="M119" i="173"/>
  <c r="I93" i="175"/>
  <c r="N119" i="173"/>
  <c r="J93" i="175"/>
  <c r="G120" i="173"/>
  <c r="H120" i="173"/>
  <c r="M120" i="173"/>
  <c r="I94" i="175"/>
  <c r="I120" i="173"/>
  <c r="G121" i="173"/>
  <c r="H121" i="173"/>
  <c r="I121" i="173"/>
  <c r="N121" i="173"/>
  <c r="J95" i="175"/>
  <c r="G122" i="173"/>
  <c r="H122" i="173"/>
  <c r="I122" i="173"/>
  <c r="M122" i="173"/>
  <c r="I96" i="175"/>
  <c r="G124" i="173"/>
  <c r="H124" i="173"/>
  <c r="I124" i="173"/>
  <c r="M124" i="173"/>
  <c r="I98" i="175"/>
  <c r="G125" i="173"/>
  <c r="G126" i="173"/>
  <c r="I126" i="173"/>
  <c r="H126" i="173"/>
  <c r="M126" i="173"/>
  <c r="I100" i="175"/>
  <c r="N126" i="173"/>
  <c r="J100" i="175"/>
  <c r="G127" i="173"/>
  <c r="G129" i="173"/>
  <c r="H129" i="173"/>
  <c r="I129" i="173"/>
  <c r="M129" i="173"/>
  <c r="I103" i="175"/>
  <c r="N129" i="173"/>
  <c r="J103" i="175"/>
  <c r="G130" i="173"/>
  <c r="H130" i="173"/>
  <c r="M130" i="173"/>
  <c r="I104" i="175"/>
  <c r="I130" i="173"/>
  <c r="G131" i="173"/>
  <c r="H131" i="173"/>
  <c r="I131" i="173"/>
  <c r="N131" i="173"/>
  <c r="J105" i="175"/>
  <c r="G132" i="173"/>
  <c r="H132" i="173"/>
  <c r="I132" i="173"/>
  <c r="M132" i="173"/>
  <c r="I106" i="175"/>
  <c r="G134" i="173"/>
  <c r="H134" i="173"/>
  <c r="I134" i="173"/>
  <c r="M134" i="173"/>
  <c r="I108" i="175"/>
  <c r="G135" i="173"/>
  <c r="G136" i="173"/>
  <c r="I136" i="173"/>
  <c r="H136" i="173"/>
  <c r="M136" i="173"/>
  <c r="I110" i="175"/>
  <c r="N136" i="173"/>
  <c r="J110" i="175"/>
  <c r="G137" i="173"/>
  <c r="G138" i="173"/>
  <c r="H138" i="173"/>
  <c r="I138" i="173"/>
  <c r="M138" i="173"/>
  <c r="I112" i="175"/>
  <c r="N138" i="173"/>
  <c r="J112" i="175"/>
  <c r="G139" i="173"/>
  <c r="H139" i="173"/>
  <c r="M139" i="173"/>
  <c r="I113" i="175"/>
  <c r="I139" i="173"/>
  <c r="G140" i="173"/>
  <c r="H140" i="173"/>
  <c r="I140" i="173"/>
  <c r="N140" i="173"/>
  <c r="J114" i="175"/>
  <c r="G141" i="173"/>
  <c r="H141" i="173"/>
  <c r="I141" i="173"/>
  <c r="M141" i="173"/>
  <c r="I115" i="175"/>
  <c r="G142" i="173"/>
  <c r="H142" i="173"/>
  <c r="I142" i="173"/>
  <c r="M142" i="173"/>
  <c r="I116" i="175"/>
  <c r="G143" i="173"/>
  <c r="G144" i="173"/>
  <c r="H144" i="173"/>
  <c r="I144" i="173"/>
  <c r="M144" i="173"/>
  <c r="I118" i="175"/>
  <c r="N144" i="173"/>
  <c r="J118" i="175"/>
  <c r="E145" i="173"/>
  <c r="F145" i="173"/>
  <c r="E154" i="173"/>
  <c r="K145" i="173"/>
  <c r="L154" i="173"/>
  <c r="L145" i="173"/>
  <c r="K154" i="173"/>
  <c r="K179" i="173"/>
  <c r="L59" i="173"/>
  <c r="E146" i="173"/>
  <c r="F146" i="173"/>
  <c r="K146" i="173"/>
  <c r="L146" i="173"/>
  <c r="F154" i="173"/>
  <c r="F158" i="173"/>
  <c r="I158" i="173"/>
  <c r="M158" i="173"/>
  <c r="I132" i="175"/>
  <c r="N158" i="173"/>
  <c r="J132" i="175"/>
  <c r="G159" i="173"/>
  <c r="H159" i="173"/>
  <c r="G160" i="173"/>
  <c r="H160" i="173"/>
  <c r="I160" i="173"/>
  <c r="G161" i="173"/>
  <c r="H161" i="173"/>
  <c r="N161" i="173"/>
  <c r="J135" i="175"/>
  <c r="I161" i="173"/>
  <c r="M161" i="173"/>
  <c r="I135" i="175"/>
  <c r="G163" i="173"/>
  <c r="G164" i="173"/>
  <c r="I164" i="173"/>
  <c r="H164" i="173"/>
  <c r="N164" i="173"/>
  <c r="J138" i="175"/>
  <c r="M164" i="173"/>
  <c r="I138" i="175"/>
  <c r="G166" i="173"/>
  <c r="H166" i="173"/>
  <c r="I166" i="173"/>
  <c r="M166" i="173"/>
  <c r="I140" i="175"/>
  <c r="N166" i="173"/>
  <c r="J140" i="175"/>
  <c r="G167" i="173"/>
  <c r="H167" i="173"/>
  <c r="I167" i="173"/>
  <c r="G168" i="173"/>
  <c r="H168" i="173"/>
  <c r="M168" i="173"/>
  <c r="I142" i="175"/>
  <c r="I168" i="173"/>
  <c r="G170" i="173"/>
  <c r="H170" i="173"/>
  <c r="G171" i="173"/>
  <c r="H171" i="173"/>
  <c r="I171" i="173"/>
  <c r="G173" i="173"/>
  <c r="H173" i="173"/>
  <c r="N173" i="173"/>
  <c r="J147" i="175"/>
  <c r="I173" i="173"/>
  <c r="M173" i="173"/>
  <c r="I147" i="175"/>
  <c r="G174" i="173"/>
  <c r="G175" i="173"/>
  <c r="I175" i="173"/>
  <c r="H175" i="173"/>
  <c r="N175" i="173"/>
  <c r="J149" i="175"/>
  <c r="M175" i="173"/>
  <c r="I149" i="175"/>
  <c r="G176" i="173"/>
  <c r="H176" i="173"/>
  <c r="I176" i="173"/>
  <c r="M176" i="173"/>
  <c r="I150" i="175"/>
  <c r="N176" i="173"/>
  <c r="J150" i="175"/>
  <c r="G177" i="173"/>
  <c r="H177" i="173"/>
  <c r="I177" i="173"/>
  <c r="G178" i="173"/>
  <c r="H178" i="173"/>
  <c r="M178" i="173"/>
  <c r="I152" i="175"/>
  <c r="I178" i="173"/>
  <c r="F190" i="173"/>
  <c r="F214" i="173"/>
  <c r="E86" i="173"/>
  <c r="G194" i="173"/>
  <c r="H194" i="173"/>
  <c r="I194" i="173"/>
  <c r="M194" i="173"/>
  <c r="I166" i="175"/>
  <c r="N194" i="173"/>
  <c r="J166" i="175"/>
  <c r="G195" i="173"/>
  <c r="H195" i="173"/>
  <c r="I195" i="173"/>
  <c r="G196" i="173"/>
  <c r="H196" i="173"/>
  <c r="I196" i="173"/>
  <c r="G197" i="173"/>
  <c r="H197" i="173"/>
  <c r="G198" i="173"/>
  <c r="H198" i="173"/>
  <c r="G199" i="173"/>
  <c r="H199" i="173"/>
  <c r="N199" i="173"/>
  <c r="J171" i="175"/>
  <c r="I199" i="173"/>
  <c r="M199" i="173"/>
  <c r="I171" i="175"/>
  <c r="G200" i="173"/>
  <c r="G201" i="173"/>
  <c r="I201" i="173"/>
  <c r="G202" i="173"/>
  <c r="H202" i="173"/>
  <c r="I202" i="173"/>
  <c r="M202" i="173"/>
  <c r="I174" i="175"/>
  <c r="N202" i="173"/>
  <c r="J174" i="175"/>
  <c r="G204" i="173"/>
  <c r="H204" i="173"/>
  <c r="I204" i="173"/>
  <c r="G206" i="173"/>
  <c r="H206" i="173"/>
  <c r="I206" i="173"/>
  <c r="G208" i="173"/>
  <c r="H208" i="173"/>
  <c r="E210" i="173"/>
  <c r="F210" i="173"/>
  <c r="H210" i="173"/>
  <c r="I210" i="173"/>
  <c r="G211" i="173"/>
  <c r="H211" i="173"/>
  <c r="M211" i="173"/>
  <c r="I183" i="175"/>
  <c r="I211" i="173"/>
  <c r="G212" i="173"/>
  <c r="H212" i="173"/>
  <c r="G213" i="173"/>
  <c r="H213" i="173"/>
  <c r="I213" i="173"/>
  <c r="K214" i="173"/>
  <c r="K215" i="173"/>
  <c r="L214" i="173"/>
  <c r="K86" i="173"/>
  <c r="K247" i="173"/>
  <c r="L247" i="173"/>
  <c r="M257" i="173"/>
  <c r="I228" i="175"/>
  <c r="M258" i="173"/>
  <c r="I229" i="175"/>
  <c r="M259" i="173"/>
  <c r="I230" i="175"/>
  <c r="M260" i="173"/>
  <c r="I231" i="175"/>
  <c r="M261" i="173"/>
  <c r="I232" i="175"/>
  <c r="M262" i="173"/>
  <c r="I233" i="175"/>
  <c r="M263" i="173"/>
  <c r="I234" i="175"/>
  <c r="M264" i="173"/>
  <c r="I235" i="175"/>
  <c r="M265" i="173"/>
  <c r="I236" i="175"/>
  <c r="M266" i="173"/>
  <c r="I237" i="175"/>
  <c r="M267" i="173"/>
  <c r="I238" i="175"/>
  <c r="G269" i="173"/>
  <c r="H269" i="173"/>
  <c r="G270" i="173"/>
  <c r="H270" i="173"/>
  <c r="M270" i="173"/>
  <c r="I241" i="175"/>
  <c r="G271" i="173"/>
  <c r="H271" i="173"/>
  <c r="M271" i="173"/>
  <c r="I242" i="175"/>
  <c r="E272" i="173"/>
  <c r="K272" i="173"/>
  <c r="M273" i="173"/>
  <c r="M289" i="173"/>
  <c r="M291" i="173"/>
  <c r="I259" i="175"/>
  <c r="G292" i="173"/>
  <c r="H292" i="173"/>
  <c r="M292" i="173"/>
  <c r="I260" i="175"/>
  <c r="M294" i="173"/>
  <c r="I262" i="175"/>
  <c r="M295" i="173"/>
  <c r="I263" i="175"/>
  <c r="M296" i="173"/>
  <c r="I264" i="175"/>
  <c r="M297" i="173"/>
  <c r="I265" i="175"/>
  <c r="M298" i="173"/>
  <c r="I266" i="175"/>
  <c r="M299" i="173"/>
  <c r="I267" i="175"/>
  <c r="M300" i="173"/>
  <c r="I268" i="175"/>
  <c r="M301" i="173"/>
  <c r="I269" i="175"/>
  <c r="M306" i="173"/>
  <c r="I274" i="175"/>
  <c r="E309" i="173"/>
  <c r="E310" i="173"/>
  <c r="H310" i="173"/>
  <c r="M310" i="173"/>
  <c r="I278" i="175"/>
  <c r="M312" i="173"/>
  <c r="I280" i="175"/>
  <c r="M313" i="173"/>
  <c r="I281" i="175"/>
  <c r="G315" i="173"/>
  <c r="H315" i="173"/>
  <c r="M315" i="173"/>
  <c r="I283" i="175"/>
  <c r="G316" i="173"/>
  <c r="H316" i="173"/>
  <c r="M316" i="173"/>
  <c r="I284" i="175"/>
  <c r="M317" i="173"/>
  <c r="I285" i="175"/>
  <c r="M318" i="173"/>
  <c r="I286" i="175"/>
  <c r="M319" i="173"/>
  <c r="G320" i="173"/>
  <c r="H320" i="173"/>
  <c r="M320" i="173"/>
  <c r="I288" i="175"/>
  <c r="G321" i="173"/>
  <c r="H321" i="173"/>
  <c r="M321" i="173"/>
  <c r="I289" i="175"/>
  <c r="G323" i="173"/>
  <c r="H323" i="173"/>
  <c r="G324" i="173"/>
  <c r="H324" i="173"/>
  <c r="M324" i="173"/>
  <c r="I292" i="175"/>
  <c r="E325" i="173"/>
  <c r="K325" i="173"/>
  <c r="M326" i="173"/>
  <c r="G338" i="173"/>
  <c r="H338" i="173"/>
  <c r="M338" i="173"/>
  <c r="I304" i="175"/>
  <c r="G339" i="173"/>
  <c r="H339" i="173"/>
  <c r="M339" i="173"/>
  <c r="I305" i="175"/>
  <c r="G341" i="173"/>
  <c r="H341" i="173"/>
  <c r="M341" i="173"/>
  <c r="I307" i="175"/>
  <c r="G342" i="173"/>
  <c r="H342" i="173"/>
  <c r="M342" i="173"/>
  <c r="I308" i="175"/>
  <c r="G345" i="173"/>
  <c r="H345" i="173"/>
  <c r="M345" i="173"/>
  <c r="I311" i="175"/>
  <c r="G346" i="173"/>
  <c r="H346" i="173"/>
  <c r="M346" i="173"/>
  <c r="I312" i="175"/>
  <c r="G347" i="173"/>
  <c r="H347" i="173"/>
  <c r="M347" i="173"/>
  <c r="I313" i="175"/>
  <c r="G350" i="173"/>
  <c r="H350" i="173"/>
  <c r="M350" i="173"/>
  <c r="I316" i="175"/>
  <c r="G351" i="173"/>
  <c r="H351" i="173"/>
  <c r="M351" i="173"/>
  <c r="I317" i="175"/>
  <c r="G352" i="173"/>
  <c r="H352" i="173"/>
  <c r="M352" i="173"/>
  <c r="I318" i="175"/>
  <c r="G353" i="173"/>
  <c r="H353" i="173"/>
  <c r="M353" i="173"/>
  <c r="I319" i="175"/>
  <c r="G354" i="173"/>
  <c r="H354" i="173"/>
  <c r="M354" i="173"/>
  <c r="I320" i="175"/>
  <c r="G357" i="173"/>
  <c r="H357" i="173"/>
  <c r="M357" i="173"/>
  <c r="I323" i="175"/>
  <c r="G358" i="173"/>
  <c r="H358" i="173"/>
  <c r="M358" i="173"/>
  <c r="I324" i="175"/>
  <c r="G359" i="173"/>
  <c r="H359" i="173"/>
  <c r="M359" i="173"/>
  <c r="I325" i="175"/>
  <c r="G361" i="173"/>
  <c r="H361" i="173"/>
  <c r="M361" i="173"/>
  <c r="I327" i="175"/>
  <c r="G362" i="173"/>
  <c r="H362" i="173"/>
  <c r="M362" i="173"/>
  <c r="I328" i="175"/>
  <c r="G365" i="173"/>
  <c r="H365" i="173"/>
  <c r="M365" i="173"/>
  <c r="I331" i="175"/>
  <c r="G367" i="173"/>
  <c r="H367" i="173"/>
  <c r="M367" i="173"/>
  <c r="I333" i="175"/>
  <c r="G368" i="173"/>
  <c r="H368" i="173"/>
  <c r="M368" i="173"/>
  <c r="I334" i="175"/>
  <c r="G369" i="173"/>
  <c r="H369" i="173"/>
  <c r="M369" i="173"/>
  <c r="I335" i="175"/>
  <c r="K370" i="173"/>
  <c r="E371" i="173"/>
  <c r="G14" i="172"/>
  <c r="H14" i="172"/>
  <c r="G15" i="172"/>
  <c r="G16" i="172"/>
  <c r="H16" i="172"/>
  <c r="N16" i="172"/>
  <c r="H9" i="175"/>
  <c r="I16" i="172"/>
  <c r="M16" i="172"/>
  <c r="G9" i="175"/>
  <c r="G17" i="172"/>
  <c r="G18" i="172"/>
  <c r="I18" i="172"/>
  <c r="H18" i="172"/>
  <c r="G19" i="172"/>
  <c r="H19" i="172"/>
  <c r="I19" i="172"/>
  <c r="M19" i="172"/>
  <c r="G12" i="175"/>
  <c r="N19" i="172"/>
  <c r="H12" i="175"/>
  <c r="G20" i="172"/>
  <c r="H20" i="172"/>
  <c r="I20" i="172"/>
  <c r="G22" i="172"/>
  <c r="H22" i="172"/>
  <c r="M22" i="172"/>
  <c r="G15" i="175"/>
  <c r="I22" i="172"/>
  <c r="N22" i="172"/>
  <c r="H15" i="175"/>
  <c r="G23" i="172"/>
  <c r="H23" i="172"/>
  <c r="G24" i="172"/>
  <c r="G25" i="172"/>
  <c r="H25" i="172"/>
  <c r="N25" i="172"/>
  <c r="H18" i="175"/>
  <c r="I25" i="172"/>
  <c r="M25" i="172"/>
  <c r="G18" i="175"/>
  <c r="G27" i="172"/>
  <c r="G28" i="172"/>
  <c r="I28" i="172"/>
  <c r="H28" i="172"/>
  <c r="G29" i="172"/>
  <c r="H29" i="172"/>
  <c r="I29" i="172"/>
  <c r="M29" i="172"/>
  <c r="G22" i="175"/>
  <c r="N29" i="172"/>
  <c r="H22" i="175"/>
  <c r="G30" i="172"/>
  <c r="H30" i="172"/>
  <c r="I30" i="172"/>
  <c r="G33" i="172"/>
  <c r="H33" i="172"/>
  <c r="M33" i="172"/>
  <c r="G26" i="175"/>
  <c r="I33" i="172"/>
  <c r="N33" i="172"/>
  <c r="H26" i="175"/>
  <c r="G34" i="172"/>
  <c r="H34" i="172"/>
  <c r="G35" i="172"/>
  <c r="G36" i="172"/>
  <c r="H36" i="172"/>
  <c r="N36" i="172"/>
  <c r="H29" i="175"/>
  <c r="I36" i="172"/>
  <c r="M36" i="172"/>
  <c r="G29" i="175"/>
  <c r="G37" i="172"/>
  <c r="G38" i="172"/>
  <c r="I38" i="172"/>
  <c r="H38" i="172"/>
  <c r="E39" i="172"/>
  <c r="F39" i="172"/>
  <c r="K39" i="172"/>
  <c r="L39" i="172"/>
  <c r="G57" i="172"/>
  <c r="H57" i="172"/>
  <c r="I57" i="172"/>
  <c r="M57" i="172"/>
  <c r="G41" i="175"/>
  <c r="N57" i="172"/>
  <c r="H41" i="175"/>
  <c r="G58" i="172"/>
  <c r="I58" i="172"/>
  <c r="H58" i="172"/>
  <c r="G60" i="172"/>
  <c r="I60" i="172"/>
  <c r="H60" i="172"/>
  <c r="G63" i="172"/>
  <c r="H63" i="172"/>
  <c r="I63" i="172"/>
  <c r="M63" i="172"/>
  <c r="G46" i="175"/>
  <c r="N63" i="172"/>
  <c r="H46" i="175"/>
  <c r="G64" i="172"/>
  <c r="I64" i="172"/>
  <c r="H64" i="172"/>
  <c r="G65" i="172"/>
  <c r="I65" i="172"/>
  <c r="H65" i="172"/>
  <c r="G68" i="172"/>
  <c r="H68" i="172"/>
  <c r="G69" i="172"/>
  <c r="G70" i="172"/>
  <c r="H70" i="172"/>
  <c r="I70" i="172"/>
  <c r="M70" i="172"/>
  <c r="G52" i="175"/>
  <c r="G73" i="172"/>
  <c r="G74" i="172"/>
  <c r="H74" i="172"/>
  <c r="G75" i="172"/>
  <c r="H75" i="172"/>
  <c r="I75" i="172"/>
  <c r="N75" i="172"/>
  <c r="H56" i="175"/>
  <c r="M75" i="172"/>
  <c r="G56" i="175"/>
  <c r="G78" i="172"/>
  <c r="H78" i="172"/>
  <c r="I78" i="172"/>
  <c r="G79" i="172"/>
  <c r="H79" i="172"/>
  <c r="I79" i="172"/>
  <c r="G80" i="172"/>
  <c r="H80" i="172"/>
  <c r="N80" i="172"/>
  <c r="H60" i="175"/>
  <c r="I80" i="172"/>
  <c r="M80" i="172"/>
  <c r="G60" i="175"/>
  <c r="G81" i="172"/>
  <c r="G84" i="172"/>
  <c r="I84" i="172"/>
  <c r="H84" i="172"/>
  <c r="G85" i="172"/>
  <c r="H85" i="172"/>
  <c r="G87" i="172"/>
  <c r="I87" i="172"/>
  <c r="H87" i="172"/>
  <c r="N87" i="172"/>
  <c r="H66" i="175"/>
  <c r="G90" i="172"/>
  <c r="H90" i="172"/>
  <c r="I90" i="172"/>
  <c r="G91" i="172"/>
  <c r="H91" i="172"/>
  <c r="N91" i="172"/>
  <c r="H69" i="175"/>
  <c r="I91" i="172"/>
  <c r="G92" i="172"/>
  <c r="G95" i="172"/>
  <c r="I95" i="172"/>
  <c r="H95" i="172"/>
  <c r="G96" i="172"/>
  <c r="H96" i="172"/>
  <c r="G97" i="172"/>
  <c r="H97" i="172"/>
  <c r="I97" i="172"/>
  <c r="G98" i="172"/>
  <c r="H98" i="172"/>
  <c r="I98" i="172"/>
  <c r="N98" i="172"/>
  <c r="H75" i="175"/>
  <c r="G112" i="172"/>
  <c r="I112" i="172"/>
  <c r="H112" i="172"/>
  <c r="N112" i="172"/>
  <c r="H86" i="175"/>
  <c r="G113" i="172"/>
  <c r="H113" i="172"/>
  <c r="I113" i="172"/>
  <c r="G114" i="172"/>
  <c r="H114" i="172"/>
  <c r="I114" i="172"/>
  <c r="M114" i="172"/>
  <c r="G88" i="175"/>
  <c r="G115" i="172"/>
  <c r="G116" i="172"/>
  <c r="I116" i="172"/>
  <c r="H116" i="172"/>
  <c r="N116" i="172"/>
  <c r="H90" i="175"/>
  <c r="G117" i="172"/>
  <c r="H117" i="172"/>
  <c r="G118" i="172"/>
  <c r="H118" i="172"/>
  <c r="I118" i="172"/>
  <c r="G119" i="172"/>
  <c r="H119" i="172"/>
  <c r="I119" i="172"/>
  <c r="G120" i="172"/>
  <c r="I120" i="172"/>
  <c r="N120" i="172"/>
  <c r="H94" i="175"/>
  <c r="H120" i="172"/>
  <c r="M120" i="172"/>
  <c r="G94" i="175"/>
  <c r="G121" i="172"/>
  <c r="H121" i="172"/>
  <c r="I121" i="172"/>
  <c r="G122" i="172"/>
  <c r="H122" i="172"/>
  <c r="M122" i="172"/>
  <c r="G96" i="175"/>
  <c r="I122" i="172"/>
  <c r="G124" i="172"/>
  <c r="G125" i="172"/>
  <c r="I125" i="172"/>
  <c r="G126" i="172"/>
  <c r="H126" i="172"/>
  <c r="G127" i="172"/>
  <c r="H127" i="172"/>
  <c r="I127" i="172"/>
  <c r="G129" i="172"/>
  <c r="H129" i="172"/>
  <c r="I129" i="172"/>
  <c r="N129" i="172"/>
  <c r="H103" i="175"/>
  <c r="G130" i="172"/>
  <c r="I130" i="172"/>
  <c r="N130" i="172"/>
  <c r="H104" i="175"/>
  <c r="H130" i="172"/>
  <c r="G131" i="172"/>
  <c r="H131" i="172"/>
  <c r="G132" i="172"/>
  <c r="H132" i="172"/>
  <c r="N132" i="172"/>
  <c r="H106" i="175"/>
  <c r="I132" i="172"/>
  <c r="M132" i="172"/>
  <c r="G106" i="175"/>
  <c r="G134" i="172"/>
  <c r="H134" i="172"/>
  <c r="I134" i="172"/>
  <c r="G135" i="172"/>
  <c r="I135" i="172"/>
  <c r="G136" i="172"/>
  <c r="G137" i="172"/>
  <c r="H137" i="172"/>
  <c r="N137" i="172"/>
  <c r="H111" i="175"/>
  <c r="I137" i="172"/>
  <c r="G138" i="172"/>
  <c r="H138" i="172"/>
  <c r="M138" i="172"/>
  <c r="G112" i="175"/>
  <c r="I138" i="172"/>
  <c r="N138" i="172"/>
  <c r="H112" i="175"/>
  <c r="G139" i="172"/>
  <c r="I139" i="172"/>
  <c r="H139" i="172"/>
  <c r="M139" i="172"/>
  <c r="G113" i="175"/>
  <c r="N139" i="172"/>
  <c r="H113" i="175"/>
  <c r="G140" i="172"/>
  <c r="H140" i="172"/>
  <c r="G141" i="172"/>
  <c r="H141" i="172"/>
  <c r="I141" i="172"/>
  <c r="G142" i="172"/>
  <c r="H142" i="172"/>
  <c r="I142" i="172"/>
  <c r="G143" i="172"/>
  <c r="I143" i="172"/>
  <c r="G144" i="172"/>
  <c r="E145" i="172"/>
  <c r="F145" i="172"/>
  <c r="E154" i="172"/>
  <c r="K145" i="172"/>
  <c r="L154" i="172"/>
  <c r="L145" i="172"/>
  <c r="K154" i="172"/>
  <c r="E146" i="172"/>
  <c r="K146" i="172"/>
  <c r="L146" i="172"/>
  <c r="F154" i="172"/>
  <c r="F158" i="172"/>
  <c r="G159" i="172"/>
  <c r="I159" i="172"/>
  <c r="H159" i="172"/>
  <c r="M159" i="172"/>
  <c r="G133" i="175"/>
  <c r="G160" i="172"/>
  <c r="G161" i="172"/>
  <c r="H161" i="172"/>
  <c r="N161" i="172"/>
  <c r="H135" i="175"/>
  <c r="I161" i="172"/>
  <c r="G163" i="172"/>
  <c r="H163" i="172"/>
  <c r="G164" i="172"/>
  <c r="G166" i="172"/>
  <c r="G167" i="172"/>
  <c r="H167" i="172"/>
  <c r="N167" i="172"/>
  <c r="H141" i="175"/>
  <c r="I167" i="172"/>
  <c r="G168" i="172"/>
  <c r="H168" i="172"/>
  <c r="M168" i="172"/>
  <c r="G142" i="175"/>
  <c r="I168" i="172"/>
  <c r="G170" i="172"/>
  <c r="I170" i="172"/>
  <c r="H170" i="172"/>
  <c r="N170" i="172"/>
  <c r="H144" i="175"/>
  <c r="G171" i="172"/>
  <c r="H171" i="172"/>
  <c r="I171" i="172"/>
  <c r="N171" i="172"/>
  <c r="H145" i="175"/>
  <c r="G173" i="172"/>
  <c r="H173" i="172"/>
  <c r="N173" i="172"/>
  <c r="H147" i="175"/>
  <c r="I173" i="172"/>
  <c r="H210" i="172"/>
  <c r="M173" i="172"/>
  <c r="G147" i="175"/>
  <c r="G174" i="172"/>
  <c r="H174" i="172"/>
  <c r="I174" i="172"/>
  <c r="G175" i="172"/>
  <c r="I175" i="172"/>
  <c r="H175" i="172"/>
  <c r="N175" i="172"/>
  <c r="H149" i="175"/>
  <c r="M175" i="172"/>
  <c r="G149" i="175"/>
  <c r="G176" i="172"/>
  <c r="G177" i="172"/>
  <c r="H177" i="172"/>
  <c r="I177" i="172"/>
  <c r="G178" i="172"/>
  <c r="H178" i="172"/>
  <c r="M178" i="172"/>
  <c r="G152" i="175"/>
  <c r="I178" i="172"/>
  <c r="N178" i="172"/>
  <c r="H152" i="175"/>
  <c r="K179" i="172"/>
  <c r="L59" i="172"/>
  <c r="L179" i="172"/>
  <c r="L180" i="172"/>
  <c r="F190" i="172"/>
  <c r="G194" i="172"/>
  <c r="H194" i="172"/>
  <c r="I194" i="172"/>
  <c r="M194" i="172"/>
  <c r="G195" i="172"/>
  <c r="H195" i="172"/>
  <c r="I195" i="172"/>
  <c r="G196" i="172"/>
  <c r="I196" i="172"/>
  <c r="G197" i="172"/>
  <c r="G198" i="172"/>
  <c r="H198" i="172"/>
  <c r="N198" i="172"/>
  <c r="H170" i="175"/>
  <c r="I198" i="172"/>
  <c r="G199" i="172"/>
  <c r="H199" i="172"/>
  <c r="M199" i="172"/>
  <c r="G171" i="175"/>
  <c r="I199" i="172"/>
  <c r="N199" i="172"/>
  <c r="H171" i="175"/>
  <c r="G200" i="172"/>
  <c r="I200" i="172"/>
  <c r="H200" i="172"/>
  <c r="M200" i="172"/>
  <c r="G172" i="175"/>
  <c r="N200" i="172"/>
  <c r="H172" i="175"/>
  <c r="G201" i="172"/>
  <c r="H201" i="172"/>
  <c r="G202" i="172"/>
  <c r="H202" i="172"/>
  <c r="M202" i="172"/>
  <c r="G174" i="175"/>
  <c r="I202" i="172"/>
  <c r="G204" i="172"/>
  <c r="H204" i="172"/>
  <c r="I204" i="172"/>
  <c r="G206" i="172"/>
  <c r="I206" i="172"/>
  <c r="G208" i="172"/>
  <c r="E210" i="172"/>
  <c r="F210" i="172"/>
  <c r="E214" i="172"/>
  <c r="I210" i="172"/>
  <c r="G211" i="172"/>
  <c r="I211" i="172"/>
  <c r="H211" i="172"/>
  <c r="N211" i="172"/>
  <c r="H183" i="175"/>
  <c r="G212" i="172"/>
  <c r="G213" i="172"/>
  <c r="H213" i="172"/>
  <c r="N213" i="172"/>
  <c r="H185" i="175"/>
  <c r="I213" i="172"/>
  <c r="M213" i="172"/>
  <c r="G185" i="175"/>
  <c r="K214" i="172"/>
  <c r="L86" i="172"/>
  <c r="L214" i="172"/>
  <c r="L215" i="172"/>
  <c r="K247" i="172"/>
  <c r="L247" i="172"/>
  <c r="M257" i="172"/>
  <c r="G228" i="175"/>
  <c r="M258" i="172"/>
  <c r="G229" i="175"/>
  <c r="M259" i="172"/>
  <c r="G230" i="175"/>
  <c r="M260" i="172"/>
  <c r="G231" i="175"/>
  <c r="M261" i="172"/>
  <c r="G232" i="175"/>
  <c r="M262" i="172"/>
  <c r="G233" i="175"/>
  <c r="M263" i="172"/>
  <c r="G234" i="175"/>
  <c r="M264" i="172"/>
  <c r="G235" i="175"/>
  <c r="M265" i="172"/>
  <c r="G236" i="175"/>
  <c r="M266" i="172"/>
  <c r="G237" i="175"/>
  <c r="M267" i="172"/>
  <c r="G238" i="175"/>
  <c r="G269" i="172"/>
  <c r="H269" i="172"/>
  <c r="M269" i="172"/>
  <c r="G240" i="175"/>
  <c r="G270" i="172"/>
  <c r="H270" i="172"/>
  <c r="G271" i="172"/>
  <c r="H271" i="172"/>
  <c r="M271" i="172"/>
  <c r="G242" i="175"/>
  <c r="E272" i="172"/>
  <c r="K272" i="172"/>
  <c r="M273" i="172"/>
  <c r="M289" i="172"/>
  <c r="M291" i="172"/>
  <c r="G259" i="175"/>
  <c r="G292" i="172"/>
  <c r="H292" i="172"/>
  <c r="M292" i="172"/>
  <c r="G260" i="175"/>
  <c r="M294" i="172"/>
  <c r="G262" i="175"/>
  <c r="M295" i="172"/>
  <c r="G263" i="175"/>
  <c r="M296" i="172"/>
  <c r="G264" i="175"/>
  <c r="M297" i="172"/>
  <c r="G265" i="175"/>
  <c r="M298" i="172"/>
  <c r="G266" i="175"/>
  <c r="M299" i="172"/>
  <c r="G267" i="175"/>
  <c r="M300" i="172"/>
  <c r="G268" i="175"/>
  <c r="M301" i="172"/>
  <c r="G269" i="175"/>
  <c r="M303" i="172"/>
  <c r="G271" i="175"/>
  <c r="M306" i="172"/>
  <c r="G274" i="175"/>
  <c r="E309" i="172"/>
  <c r="E310" i="172"/>
  <c r="M312" i="172"/>
  <c r="G280" i="175"/>
  <c r="M313" i="172"/>
  <c r="G281" i="175"/>
  <c r="G315" i="172"/>
  <c r="H315" i="172"/>
  <c r="M315" i="172"/>
  <c r="G283" i="175"/>
  <c r="G316" i="172"/>
  <c r="H316" i="172"/>
  <c r="M316" i="172"/>
  <c r="G284" i="175"/>
  <c r="M317" i="172"/>
  <c r="G285" i="175"/>
  <c r="M318" i="172"/>
  <c r="G286" i="175"/>
  <c r="M319" i="172"/>
  <c r="G320" i="172"/>
  <c r="H320" i="172"/>
  <c r="M320" i="172"/>
  <c r="G288" i="175"/>
  <c r="G321" i="172"/>
  <c r="H321" i="172"/>
  <c r="M321" i="172"/>
  <c r="G289" i="175"/>
  <c r="G323" i="172"/>
  <c r="H323" i="172"/>
  <c r="M323" i="172"/>
  <c r="G324" i="172"/>
  <c r="H324" i="172"/>
  <c r="E325" i="172"/>
  <c r="K325" i="172"/>
  <c r="M326" i="172"/>
  <c r="G338" i="172"/>
  <c r="H338" i="172"/>
  <c r="M338" i="172"/>
  <c r="G304" i="175"/>
  <c r="G339" i="172"/>
  <c r="H339" i="172"/>
  <c r="M339" i="172"/>
  <c r="G305" i="175"/>
  <c r="G341" i="172"/>
  <c r="H341" i="172"/>
  <c r="M341" i="172"/>
  <c r="G307" i="175"/>
  <c r="G342" i="172"/>
  <c r="H342" i="172"/>
  <c r="M342" i="172"/>
  <c r="G308" i="175"/>
  <c r="G345" i="172"/>
  <c r="H345" i="172"/>
  <c r="M345" i="172"/>
  <c r="G311" i="175"/>
  <c r="G346" i="172"/>
  <c r="H346" i="172"/>
  <c r="M346" i="172"/>
  <c r="G312" i="175"/>
  <c r="P312" i="175"/>
  <c r="G347" i="172"/>
  <c r="H347" i="172"/>
  <c r="M347" i="172"/>
  <c r="G313" i="175"/>
  <c r="G350" i="172"/>
  <c r="H350" i="172"/>
  <c r="M350" i="172"/>
  <c r="G316" i="175"/>
  <c r="G351" i="172"/>
  <c r="H351" i="172"/>
  <c r="M351" i="172"/>
  <c r="G317" i="175"/>
  <c r="G352" i="172"/>
  <c r="H352" i="172"/>
  <c r="M352" i="172"/>
  <c r="G318" i="175"/>
  <c r="G353" i="172"/>
  <c r="H353" i="172"/>
  <c r="M353" i="172"/>
  <c r="G319" i="175"/>
  <c r="G354" i="172"/>
  <c r="H354" i="172"/>
  <c r="M354" i="172"/>
  <c r="G320" i="175"/>
  <c r="G357" i="172"/>
  <c r="H357" i="172"/>
  <c r="M357" i="172"/>
  <c r="G323" i="175"/>
  <c r="G358" i="172"/>
  <c r="H358" i="172"/>
  <c r="M358" i="172"/>
  <c r="G324" i="175"/>
  <c r="G359" i="172"/>
  <c r="H359" i="172"/>
  <c r="M359" i="172"/>
  <c r="G325" i="175"/>
  <c r="G361" i="172"/>
  <c r="H361" i="172"/>
  <c r="M361" i="172"/>
  <c r="G327" i="175"/>
  <c r="G362" i="172"/>
  <c r="H362" i="172"/>
  <c r="M362" i="172"/>
  <c r="G328" i="175"/>
  <c r="G365" i="172"/>
  <c r="H365" i="172"/>
  <c r="M365" i="172"/>
  <c r="G331" i="175"/>
  <c r="G367" i="172"/>
  <c r="H367" i="172"/>
  <c r="M367" i="172"/>
  <c r="G333" i="175"/>
  <c r="G368" i="172"/>
  <c r="H368" i="172"/>
  <c r="M368" i="172"/>
  <c r="G334" i="175"/>
  <c r="G369" i="172"/>
  <c r="H369" i="172"/>
  <c r="M369" i="172"/>
  <c r="G335" i="175"/>
  <c r="K370" i="172"/>
  <c r="E371" i="172"/>
  <c r="G14" i="169"/>
  <c r="H14" i="169"/>
  <c r="G15" i="169"/>
  <c r="G16" i="169"/>
  <c r="G17" i="169"/>
  <c r="H17" i="169"/>
  <c r="G18" i="169"/>
  <c r="I18" i="169"/>
  <c r="G19" i="169"/>
  <c r="H19" i="169"/>
  <c r="G20" i="169"/>
  <c r="H20" i="169"/>
  <c r="G22" i="169"/>
  <c r="H22" i="169"/>
  <c r="G23" i="169"/>
  <c r="H23" i="169"/>
  <c r="G24" i="169"/>
  <c r="G25" i="169"/>
  <c r="I25" i="169"/>
  <c r="G27" i="169"/>
  <c r="I27" i="169"/>
  <c r="H27" i="169"/>
  <c r="G28" i="169"/>
  <c r="G29" i="169"/>
  <c r="H29" i="169"/>
  <c r="I29" i="169"/>
  <c r="G30" i="169"/>
  <c r="H30" i="169"/>
  <c r="G33" i="169"/>
  <c r="H33" i="169"/>
  <c r="G34" i="169"/>
  <c r="H34" i="169"/>
  <c r="G35" i="169"/>
  <c r="G36" i="169"/>
  <c r="I36" i="169"/>
  <c r="G37" i="169"/>
  <c r="I37" i="169"/>
  <c r="G38" i="169"/>
  <c r="H38" i="169"/>
  <c r="E39" i="169"/>
  <c r="F39" i="169"/>
  <c r="K39" i="169"/>
  <c r="L39" i="169"/>
  <c r="G57" i="169"/>
  <c r="H57" i="169"/>
  <c r="G58" i="169"/>
  <c r="H58" i="169"/>
  <c r="G60" i="169"/>
  <c r="G63" i="169"/>
  <c r="I63" i="169"/>
  <c r="G64" i="169"/>
  <c r="H64" i="169"/>
  <c r="G65" i="169"/>
  <c r="G68" i="169"/>
  <c r="H68" i="169"/>
  <c r="G69" i="169"/>
  <c r="H69" i="169"/>
  <c r="G70" i="169"/>
  <c r="H70" i="169"/>
  <c r="G73" i="169"/>
  <c r="H73" i="169"/>
  <c r="G74" i="169"/>
  <c r="G75" i="169"/>
  <c r="I75" i="169"/>
  <c r="G78" i="169"/>
  <c r="H78" i="169"/>
  <c r="G79" i="169"/>
  <c r="I79" i="169"/>
  <c r="G80" i="169"/>
  <c r="H80" i="169"/>
  <c r="G81" i="169"/>
  <c r="G84" i="169"/>
  <c r="H84" i="169"/>
  <c r="G85" i="169"/>
  <c r="G87" i="169"/>
  <c r="G90" i="169"/>
  <c r="I90" i="169"/>
  <c r="G91" i="169"/>
  <c r="H91" i="169"/>
  <c r="G92" i="169"/>
  <c r="H92" i="169"/>
  <c r="G95" i="169"/>
  <c r="H95" i="169"/>
  <c r="I95" i="169"/>
  <c r="N95" i="169"/>
  <c r="F72" i="175"/>
  <c r="G96" i="169"/>
  <c r="H96" i="169"/>
  <c r="G97" i="169"/>
  <c r="H97" i="169"/>
  <c r="G98" i="169"/>
  <c r="G112" i="169"/>
  <c r="G113" i="169"/>
  <c r="I113" i="169"/>
  <c r="G114" i="169"/>
  <c r="I114" i="169"/>
  <c r="H114" i="169"/>
  <c r="G115" i="169"/>
  <c r="I115" i="169"/>
  <c r="H115" i="169"/>
  <c r="G116" i="169"/>
  <c r="H116" i="169"/>
  <c r="G117" i="169"/>
  <c r="H117" i="169"/>
  <c r="G118" i="169"/>
  <c r="H118" i="169"/>
  <c r="G119" i="169"/>
  <c r="I119" i="169"/>
  <c r="G120" i="169"/>
  <c r="G121" i="169"/>
  <c r="I121" i="169"/>
  <c r="G122" i="169"/>
  <c r="H122" i="169"/>
  <c r="G124" i="169"/>
  <c r="H124" i="169"/>
  <c r="G125" i="169"/>
  <c r="H125" i="169"/>
  <c r="G126" i="169"/>
  <c r="H126" i="169"/>
  <c r="G127" i="169"/>
  <c r="H127" i="169"/>
  <c r="G129" i="169"/>
  <c r="I129" i="169"/>
  <c r="G130" i="169"/>
  <c r="I130" i="169"/>
  <c r="G131" i="169"/>
  <c r="I131" i="169"/>
  <c r="G132" i="169"/>
  <c r="I132" i="169"/>
  <c r="G134" i="169"/>
  <c r="H134" i="169"/>
  <c r="G135" i="169"/>
  <c r="I135" i="169"/>
  <c r="G136" i="169"/>
  <c r="H136" i="169"/>
  <c r="G137" i="169"/>
  <c r="H137" i="169"/>
  <c r="G138" i="169"/>
  <c r="H138" i="169"/>
  <c r="G139" i="169"/>
  <c r="H139" i="169"/>
  <c r="G140" i="169"/>
  <c r="I140" i="169"/>
  <c r="G141" i="169"/>
  <c r="I141" i="169"/>
  <c r="G142" i="169"/>
  <c r="I142" i="169"/>
  <c r="G143" i="169"/>
  <c r="I143" i="169"/>
  <c r="G144" i="169"/>
  <c r="I144" i="169"/>
  <c r="E145" i="169"/>
  <c r="F154" i="169"/>
  <c r="F145" i="169"/>
  <c r="F146" i="169"/>
  <c r="K145" i="169"/>
  <c r="L154" i="169"/>
  <c r="L145" i="169"/>
  <c r="K154" i="169"/>
  <c r="F158" i="169"/>
  <c r="G159" i="169"/>
  <c r="I159" i="169"/>
  <c r="G160" i="169"/>
  <c r="I160" i="169"/>
  <c r="G161" i="169"/>
  <c r="H161" i="169"/>
  <c r="G163" i="169"/>
  <c r="H163" i="169"/>
  <c r="G164" i="169"/>
  <c r="I164" i="169"/>
  <c r="G166" i="169"/>
  <c r="I166" i="169"/>
  <c r="G167" i="169"/>
  <c r="I167" i="169"/>
  <c r="G168" i="169"/>
  <c r="I168" i="169"/>
  <c r="G170" i="169"/>
  <c r="H170" i="169"/>
  <c r="G171" i="169"/>
  <c r="I171" i="169"/>
  <c r="G173" i="169"/>
  <c r="H173" i="169"/>
  <c r="G174" i="169"/>
  <c r="I174" i="169"/>
  <c r="G175" i="169"/>
  <c r="H175" i="169"/>
  <c r="G176" i="169"/>
  <c r="I176" i="169"/>
  <c r="M176" i="169"/>
  <c r="E150" i="175"/>
  <c r="H176" i="169"/>
  <c r="G177" i="169"/>
  <c r="I177" i="169"/>
  <c r="G178" i="169"/>
  <c r="H178" i="169"/>
  <c r="I178" i="169"/>
  <c r="F190" i="169"/>
  <c r="G194" i="169"/>
  <c r="I194" i="169"/>
  <c r="G195" i="169"/>
  <c r="H195" i="169"/>
  <c r="G196" i="169"/>
  <c r="I196" i="169"/>
  <c r="G197" i="169"/>
  <c r="I197" i="169"/>
  <c r="G198" i="169"/>
  <c r="H198" i="169"/>
  <c r="G199" i="169"/>
  <c r="I199" i="169"/>
  <c r="G200" i="169"/>
  <c r="H200" i="169"/>
  <c r="G201" i="169"/>
  <c r="I201" i="169"/>
  <c r="G202" i="169"/>
  <c r="G204" i="169"/>
  <c r="I204" i="169"/>
  <c r="G206" i="169"/>
  <c r="H206" i="169"/>
  <c r="G208" i="169"/>
  <c r="I208" i="169"/>
  <c r="E210" i="169"/>
  <c r="F210" i="169"/>
  <c r="G211" i="169"/>
  <c r="I211" i="169"/>
  <c r="G212" i="169"/>
  <c r="I212" i="169"/>
  <c r="G213" i="169"/>
  <c r="H213" i="169"/>
  <c r="K214" i="169"/>
  <c r="K215" i="169"/>
  <c r="L214" i="169"/>
  <c r="K86" i="169"/>
  <c r="K247" i="169"/>
  <c r="L247" i="169"/>
  <c r="M257" i="169"/>
  <c r="E228" i="175"/>
  <c r="M258" i="169"/>
  <c r="E229" i="175"/>
  <c r="M259" i="169"/>
  <c r="E230" i="175"/>
  <c r="M260" i="169"/>
  <c r="E231" i="175"/>
  <c r="M261" i="169"/>
  <c r="E232" i="175"/>
  <c r="M262" i="169"/>
  <c r="E233" i="175"/>
  <c r="M263" i="169"/>
  <c r="E234" i="175"/>
  <c r="P234" i="175"/>
  <c r="G233" i="170"/>
  <c r="M264" i="169"/>
  <c r="E235" i="175"/>
  <c r="M265" i="169"/>
  <c r="E236" i="175"/>
  <c r="M266" i="169"/>
  <c r="E237" i="175"/>
  <c r="M267" i="169"/>
  <c r="E238" i="175"/>
  <c r="G269" i="169"/>
  <c r="H269" i="169"/>
  <c r="H272" i="169"/>
  <c r="G270" i="169"/>
  <c r="H270" i="169"/>
  <c r="M270" i="169"/>
  <c r="E241" i="175"/>
  <c r="G271" i="169"/>
  <c r="H271" i="169"/>
  <c r="M271" i="169"/>
  <c r="E242" i="175"/>
  <c r="E272" i="169"/>
  <c r="K272" i="169"/>
  <c r="M273" i="169"/>
  <c r="E370" i="169"/>
  <c r="M291" i="169"/>
  <c r="E259" i="175"/>
  <c r="P259" i="175"/>
  <c r="G258" i="170"/>
  <c r="L258" i="170"/>
  <c r="G292" i="169"/>
  <c r="H292" i="169"/>
  <c r="M292" i="169"/>
  <c r="E260" i="175"/>
  <c r="P260" i="175"/>
  <c r="G259" i="170"/>
  <c r="L259" i="170"/>
  <c r="M294" i="169"/>
  <c r="E262" i="175"/>
  <c r="M295" i="169"/>
  <c r="E263" i="175"/>
  <c r="M296" i="169"/>
  <c r="E264" i="175"/>
  <c r="M297" i="169"/>
  <c r="E265" i="175"/>
  <c r="M298" i="169"/>
  <c r="E266" i="175"/>
  <c r="M299" i="169"/>
  <c r="E267" i="175"/>
  <c r="P267" i="175"/>
  <c r="G266" i="170"/>
  <c r="L266" i="170"/>
  <c r="M300" i="169"/>
  <c r="E268" i="175"/>
  <c r="P268" i="175"/>
  <c r="M301" i="169"/>
  <c r="E269" i="175"/>
  <c r="P269" i="175"/>
  <c r="M306" i="169"/>
  <c r="E274" i="175"/>
  <c r="M312" i="169"/>
  <c r="E280" i="175"/>
  <c r="M313" i="169"/>
  <c r="E281" i="175"/>
  <c r="P281" i="175"/>
  <c r="G280" i="170"/>
  <c r="G315" i="169"/>
  <c r="H315" i="169"/>
  <c r="M315" i="169"/>
  <c r="E283" i="175"/>
  <c r="G316" i="169"/>
  <c r="H316" i="169"/>
  <c r="M316" i="169"/>
  <c r="E284" i="175"/>
  <c r="P284" i="175"/>
  <c r="G283" i="170"/>
  <c r="M317" i="169"/>
  <c r="E285" i="175"/>
  <c r="M318" i="169"/>
  <c r="E286" i="175"/>
  <c r="M319" i="169"/>
  <c r="G320" i="169"/>
  <c r="H320" i="169"/>
  <c r="M320" i="169"/>
  <c r="E288" i="175"/>
  <c r="P288" i="175"/>
  <c r="G287" i="170"/>
  <c r="L287" i="170"/>
  <c r="G321" i="169"/>
  <c r="H321" i="169"/>
  <c r="M321" i="169"/>
  <c r="E289" i="175"/>
  <c r="P289" i="175"/>
  <c r="G288" i="170"/>
  <c r="G323" i="169"/>
  <c r="H323" i="169"/>
  <c r="G324" i="169"/>
  <c r="H324" i="169"/>
  <c r="M324" i="169"/>
  <c r="E292" i="175"/>
  <c r="E325" i="169"/>
  <c r="K325" i="169"/>
  <c r="G338" i="169"/>
  <c r="H338" i="169"/>
  <c r="M338" i="169"/>
  <c r="E304" i="175"/>
  <c r="P304" i="175"/>
  <c r="G303" i="170"/>
  <c r="G339" i="169"/>
  <c r="H339" i="169"/>
  <c r="M339" i="169"/>
  <c r="E305" i="175"/>
  <c r="P305" i="175"/>
  <c r="G304" i="170"/>
  <c r="L304" i="170"/>
  <c r="G341" i="169"/>
  <c r="H341" i="169"/>
  <c r="M341" i="169"/>
  <c r="E307" i="175"/>
  <c r="G342" i="169"/>
  <c r="H342" i="169"/>
  <c r="M342" i="169"/>
  <c r="E308" i="175"/>
  <c r="G345" i="169"/>
  <c r="H345" i="169"/>
  <c r="M345" i="169"/>
  <c r="E311" i="175"/>
  <c r="G346" i="169"/>
  <c r="H346" i="169"/>
  <c r="M346" i="169"/>
  <c r="E312" i="175"/>
  <c r="G347" i="169"/>
  <c r="H347" i="169"/>
  <c r="M347" i="169"/>
  <c r="E313" i="175"/>
  <c r="P313" i="175"/>
  <c r="G312" i="170"/>
  <c r="L312" i="170"/>
  <c r="G350" i="169"/>
  <c r="H350" i="169"/>
  <c r="M350" i="169"/>
  <c r="E316" i="175"/>
  <c r="G351" i="169"/>
  <c r="H351" i="169"/>
  <c r="M351" i="169"/>
  <c r="E317" i="175"/>
  <c r="G352" i="169"/>
  <c r="H352" i="169"/>
  <c r="M352" i="169"/>
  <c r="E318" i="175"/>
  <c r="P318" i="175"/>
  <c r="G317" i="170"/>
  <c r="G353" i="169"/>
  <c r="H353" i="169"/>
  <c r="M353" i="169"/>
  <c r="E319" i="175"/>
  <c r="P319" i="175"/>
  <c r="G318" i="170"/>
  <c r="L318" i="170"/>
  <c r="G354" i="169"/>
  <c r="H354" i="169"/>
  <c r="M354" i="169"/>
  <c r="E320" i="175"/>
  <c r="G357" i="169"/>
  <c r="H357" i="169"/>
  <c r="M357" i="169"/>
  <c r="E323" i="175"/>
  <c r="P323" i="175"/>
  <c r="G322" i="170"/>
  <c r="G358" i="169"/>
  <c r="H358" i="169"/>
  <c r="M358" i="169"/>
  <c r="E324" i="175"/>
  <c r="P324" i="175"/>
  <c r="G359" i="169"/>
  <c r="H359" i="169"/>
  <c r="M359" i="169"/>
  <c r="E325" i="175"/>
  <c r="P325" i="175"/>
  <c r="G324" i="170"/>
  <c r="G361" i="169"/>
  <c r="H361" i="169"/>
  <c r="M361" i="169"/>
  <c r="E327" i="175"/>
  <c r="P327" i="175"/>
  <c r="G326" i="170"/>
  <c r="G335" i="170"/>
  <c r="G362" i="169"/>
  <c r="H362" i="169"/>
  <c r="M362" i="169"/>
  <c r="E328" i="175"/>
  <c r="G365" i="169"/>
  <c r="H365" i="169"/>
  <c r="M365" i="169"/>
  <c r="E331" i="175"/>
  <c r="G367" i="169"/>
  <c r="H367" i="169"/>
  <c r="M367" i="169"/>
  <c r="E333" i="175"/>
  <c r="G368" i="169"/>
  <c r="H368" i="169"/>
  <c r="M368" i="169"/>
  <c r="E334" i="175"/>
  <c r="G369" i="169"/>
  <c r="H369" i="169"/>
  <c r="M369" i="169"/>
  <c r="E335" i="175"/>
  <c r="P335" i="175"/>
  <c r="G334" i="170"/>
  <c r="K370" i="169"/>
  <c r="E371" i="169"/>
  <c r="J7" i="156"/>
  <c r="E7" i="170"/>
  <c r="K7" i="156"/>
  <c r="F7" i="170"/>
  <c r="J8" i="156"/>
  <c r="E8" i="170"/>
  <c r="K8" i="156"/>
  <c r="F8" i="170"/>
  <c r="J9" i="156"/>
  <c r="K9" i="156"/>
  <c r="F9" i="170"/>
  <c r="J10" i="156"/>
  <c r="E10" i="170"/>
  <c r="K10" i="156"/>
  <c r="F10" i="170"/>
  <c r="J11" i="156"/>
  <c r="E11" i="170"/>
  <c r="K11" i="156"/>
  <c r="F11" i="170"/>
  <c r="J12" i="156"/>
  <c r="E12" i="170"/>
  <c r="K12" i="156"/>
  <c r="F12" i="170"/>
  <c r="J13" i="156"/>
  <c r="E13" i="170"/>
  <c r="K13" i="156"/>
  <c r="F13" i="170"/>
  <c r="J15" i="156"/>
  <c r="E15" i="170"/>
  <c r="K15" i="156"/>
  <c r="F15" i="170"/>
  <c r="J16" i="156"/>
  <c r="E16" i="170"/>
  <c r="K16" i="156"/>
  <c r="F16" i="170"/>
  <c r="J17" i="156"/>
  <c r="E17" i="170"/>
  <c r="K17" i="156"/>
  <c r="F17" i="170"/>
  <c r="J18" i="156"/>
  <c r="E18" i="170"/>
  <c r="K18" i="156"/>
  <c r="F18" i="170"/>
  <c r="J20" i="156"/>
  <c r="E20" i="170"/>
  <c r="K20" i="156"/>
  <c r="F20" i="170"/>
  <c r="J21" i="156"/>
  <c r="E21" i="170"/>
  <c r="K21" i="156"/>
  <c r="F21" i="170"/>
  <c r="J22" i="156"/>
  <c r="E22" i="170"/>
  <c r="K22" i="156"/>
  <c r="F22" i="170"/>
  <c r="J23" i="156"/>
  <c r="E23" i="170"/>
  <c r="K23" i="156"/>
  <c r="F23" i="170"/>
  <c r="J26" i="156"/>
  <c r="E26" i="170"/>
  <c r="K26" i="156"/>
  <c r="F26" i="170"/>
  <c r="J27" i="156"/>
  <c r="E27" i="170"/>
  <c r="K27" i="156"/>
  <c r="F27" i="170"/>
  <c r="J28" i="156"/>
  <c r="E28" i="170"/>
  <c r="K28" i="156"/>
  <c r="F28" i="170"/>
  <c r="J29" i="156"/>
  <c r="E29" i="170"/>
  <c r="K29" i="156"/>
  <c r="F29" i="170"/>
  <c r="J30" i="156"/>
  <c r="E30" i="170"/>
  <c r="K30" i="156"/>
  <c r="F30" i="170"/>
  <c r="J31" i="156"/>
  <c r="E31" i="170"/>
  <c r="K31" i="156"/>
  <c r="F31" i="170"/>
  <c r="E32" i="156"/>
  <c r="F32" i="156"/>
  <c r="H32" i="156"/>
  <c r="I32" i="156"/>
  <c r="J41" i="156"/>
  <c r="E41" i="170"/>
  <c r="K41" i="156"/>
  <c r="F41" i="170"/>
  <c r="J42" i="156"/>
  <c r="E42" i="170"/>
  <c r="K42" i="156"/>
  <c r="F42" i="170"/>
  <c r="J44" i="156"/>
  <c r="E44" i="170"/>
  <c r="K44" i="156"/>
  <c r="F44" i="170"/>
  <c r="J46" i="156"/>
  <c r="E46" i="170"/>
  <c r="K46" i="156"/>
  <c r="F46" i="170"/>
  <c r="J47" i="156"/>
  <c r="E47" i="170"/>
  <c r="K47" i="156"/>
  <c r="F47" i="170"/>
  <c r="J48" i="156"/>
  <c r="E48" i="170"/>
  <c r="K48" i="156"/>
  <c r="F48" i="170"/>
  <c r="J50" i="156"/>
  <c r="E50" i="170"/>
  <c r="K50" i="156"/>
  <c r="F50" i="170"/>
  <c r="J51" i="156"/>
  <c r="E51" i="170"/>
  <c r="K51" i="156"/>
  <c r="F51" i="170"/>
  <c r="J52" i="156"/>
  <c r="E52" i="170"/>
  <c r="K52" i="156"/>
  <c r="F52" i="170"/>
  <c r="J54" i="156"/>
  <c r="E54" i="170"/>
  <c r="K54" i="156"/>
  <c r="F54" i="170"/>
  <c r="J55" i="156"/>
  <c r="E55" i="170"/>
  <c r="K55" i="156"/>
  <c r="F55" i="170"/>
  <c r="J56" i="156"/>
  <c r="E56" i="170"/>
  <c r="K56" i="156"/>
  <c r="F56" i="170"/>
  <c r="J58" i="156"/>
  <c r="E58" i="170"/>
  <c r="K58" i="156"/>
  <c r="F58" i="170"/>
  <c r="J59" i="156"/>
  <c r="E59" i="170"/>
  <c r="K59" i="156"/>
  <c r="F59" i="170"/>
  <c r="J60" i="156"/>
  <c r="E60" i="170"/>
  <c r="K60" i="156"/>
  <c r="F60" i="170"/>
  <c r="J61" i="156"/>
  <c r="E61" i="170"/>
  <c r="K61" i="156"/>
  <c r="F61" i="170"/>
  <c r="J63" i="156"/>
  <c r="E63" i="170"/>
  <c r="K63" i="156"/>
  <c r="F63" i="170"/>
  <c r="J64" i="156"/>
  <c r="E64" i="170"/>
  <c r="K64" i="156"/>
  <c r="F64" i="170"/>
  <c r="J66" i="156"/>
  <c r="E66" i="170"/>
  <c r="K66" i="156"/>
  <c r="F66" i="170"/>
  <c r="J68" i="156"/>
  <c r="E68" i="170"/>
  <c r="K68" i="156"/>
  <c r="F68" i="170"/>
  <c r="J69" i="156"/>
  <c r="E69" i="170"/>
  <c r="K69" i="156"/>
  <c r="F69" i="170"/>
  <c r="J70" i="156"/>
  <c r="E70" i="170"/>
  <c r="K70" i="156"/>
  <c r="F70" i="170"/>
  <c r="J72" i="156"/>
  <c r="E72" i="170"/>
  <c r="K72" i="156"/>
  <c r="F72" i="170"/>
  <c r="J73" i="156"/>
  <c r="E73" i="170"/>
  <c r="K73" i="156"/>
  <c r="F73" i="170"/>
  <c r="J74" i="156"/>
  <c r="E74" i="170"/>
  <c r="K74" i="156"/>
  <c r="F74" i="170"/>
  <c r="J75" i="156"/>
  <c r="E75" i="170"/>
  <c r="K75" i="156"/>
  <c r="F75" i="170"/>
  <c r="J86" i="156"/>
  <c r="K86" i="156"/>
  <c r="F86" i="170"/>
  <c r="J87" i="156"/>
  <c r="E87" i="170"/>
  <c r="K87" i="156"/>
  <c r="F87" i="170"/>
  <c r="J88" i="156"/>
  <c r="E88" i="170"/>
  <c r="K88" i="156"/>
  <c r="F88" i="170"/>
  <c r="J89" i="156"/>
  <c r="E89" i="170"/>
  <c r="K89" i="156"/>
  <c r="F89" i="170"/>
  <c r="J90" i="156"/>
  <c r="E90" i="170"/>
  <c r="K90" i="156"/>
  <c r="F90" i="170"/>
  <c r="J91" i="156"/>
  <c r="E91" i="170"/>
  <c r="K91" i="156"/>
  <c r="F91" i="170"/>
  <c r="J92" i="156"/>
  <c r="E92" i="170"/>
  <c r="K92" i="156"/>
  <c r="F92" i="170"/>
  <c r="J93" i="156"/>
  <c r="E93" i="170"/>
  <c r="K93" i="156"/>
  <c r="F93" i="170"/>
  <c r="J94" i="156"/>
  <c r="E94" i="170"/>
  <c r="K94" i="156"/>
  <c r="F94" i="170"/>
  <c r="J95" i="156"/>
  <c r="E95" i="170"/>
  <c r="K95" i="156"/>
  <c r="F95" i="170"/>
  <c r="J96" i="156"/>
  <c r="E96" i="170"/>
  <c r="K96" i="156"/>
  <c r="F96" i="170"/>
  <c r="J98" i="156"/>
  <c r="E98" i="170"/>
  <c r="K98" i="156"/>
  <c r="J99" i="156"/>
  <c r="E99" i="170"/>
  <c r="K99" i="156"/>
  <c r="F99" i="170"/>
  <c r="J100" i="156"/>
  <c r="E100" i="170"/>
  <c r="K100" i="156"/>
  <c r="F100" i="170"/>
  <c r="J101" i="156"/>
  <c r="E101" i="170"/>
  <c r="K101" i="156"/>
  <c r="F101" i="170"/>
  <c r="J103" i="156"/>
  <c r="E103" i="170"/>
  <c r="K103" i="156"/>
  <c r="F103" i="170"/>
  <c r="J104" i="156"/>
  <c r="E104" i="170"/>
  <c r="K104" i="156"/>
  <c r="F104" i="170"/>
  <c r="J105" i="156"/>
  <c r="E105" i="170"/>
  <c r="K105" i="156"/>
  <c r="F105" i="170"/>
  <c r="J106" i="156"/>
  <c r="E106" i="170"/>
  <c r="K106" i="156"/>
  <c r="F106" i="170"/>
  <c r="J108" i="156"/>
  <c r="E108" i="170"/>
  <c r="K108" i="156"/>
  <c r="F108" i="170"/>
  <c r="J109" i="156"/>
  <c r="E109" i="170"/>
  <c r="K109" i="156"/>
  <c r="F109" i="170"/>
  <c r="J110" i="156"/>
  <c r="E110" i="170"/>
  <c r="K110" i="156"/>
  <c r="F110" i="170"/>
  <c r="J111" i="156"/>
  <c r="E111" i="170"/>
  <c r="K111" i="156"/>
  <c r="F111" i="170"/>
  <c r="J112" i="156"/>
  <c r="E112" i="170"/>
  <c r="K112" i="156"/>
  <c r="F112" i="170"/>
  <c r="J113" i="156"/>
  <c r="E113" i="170"/>
  <c r="K113" i="156"/>
  <c r="F113" i="170"/>
  <c r="J114" i="156"/>
  <c r="E114" i="170"/>
  <c r="K114" i="156"/>
  <c r="F114" i="170"/>
  <c r="J115" i="156"/>
  <c r="E115" i="170"/>
  <c r="K115" i="156"/>
  <c r="F115" i="170"/>
  <c r="J116" i="156"/>
  <c r="E116" i="170"/>
  <c r="K116" i="156"/>
  <c r="F116" i="170"/>
  <c r="J117" i="156"/>
  <c r="E117" i="170"/>
  <c r="K117" i="156"/>
  <c r="F117" i="170"/>
  <c r="J118" i="156"/>
  <c r="E118" i="170"/>
  <c r="K118" i="156"/>
  <c r="F118" i="170"/>
  <c r="E119" i="156"/>
  <c r="F127" i="156"/>
  <c r="E152" i="156"/>
  <c r="F119" i="156"/>
  <c r="F120" i="156"/>
  <c r="H119" i="156"/>
  <c r="I119" i="156"/>
  <c r="H127" i="156"/>
  <c r="E120" i="156"/>
  <c r="H120" i="156"/>
  <c r="I120" i="156"/>
  <c r="E127" i="156"/>
  <c r="I127" i="156"/>
  <c r="F131" i="156"/>
  <c r="K131" i="156"/>
  <c r="F131" i="170"/>
  <c r="J131" i="156"/>
  <c r="E131" i="170"/>
  <c r="J132" i="156"/>
  <c r="E132" i="170"/>
  <c r="K132" i="156"/>
  <c r="F132" i="170"/>
  <c r="J133" i="156"/>
  <c r="E133" i="170"/>
  <c r="K133" i="156"/>
  <c r="F133" i="170"/>
  <c r="J134" i="156"/>
  <c r="E134" i="170"/>
  <c r="K134" i="156"/>
  <c r="F134" i="170"/>
  <c r="J136" i="156"/>
  <c r="E136" i="170"/>
  <c r="K136" i="156"/>
  <c r="F136" i="170"/>
  <c r="J137" i="156"/>
  <c r="E137" i="170"/>
  <c r="K137" i="156"/>
  <c r="F137" i="170"/>
  <c r="J139" i="156"/>
  <c r="E139" i="170"/>
  <c r="K139" i="156"/>
  <c r="F139" i="170"/>
  <c r="J140" i="156"/>
  <c r="E140" i="170"/>
  <c r="K140" i="156"/>
  <c r="F140" i="170"/>
  <c r="J141" i="156"/>
  <c r="E141" i="170"/>
  <c r="K141" i="156"/>
  <c r="F141" i="170"/>
  <c r="J143" i="156"/>
  <c r="E143" i="170"/>
  <c r="K143" i="156"/>
  <c r="F143" i="170"/>
  <c r="J144" i="156"/>
  <c r="E144" i="170"/>
  <c r="K144" i="156"/>
  <c r="F144" i="170"/>
  <c r="J146" i="156"/>
  <c r="E146" i="170"/>
  <c r="K146" i="156"/>
  <c r="F146" i="170"/>
  <c r="J147" i="156"/>
  <c r="E147" i="170"/>
  <c r="K147" i="156"/>
  <c r="F147" i="170"/>
  <c r="J148" i="156"/>
  <c r="E148" i="170"/>
  <c r="K148" i="156"/>
  <c r="F148" i="170"/>
  <c r="J149" i="156"/>
  <c r="E149" i="170"/>
  <c r="K149" i="156"/>
  <c r="F149" i="170"/>
  <c r="J150" i="156"/>
  <c r="E150" i="170"/>
  <c r="K150" i="156"/>
  <c r="F150" i="170"/>
  <c r="J151" i="156"/>
  <c r="E151" i="170"/>
  <c r="K151" i="156"/>
  <c r="F151" i="170"/>
  <c r="H152" i="156"/>
  <c r="H153" i="156"/>
  <c r="I152" i="156"/>
  <c r="H43" i="156"/>
  <c r="F186" i="156"/>
  <c r="J166" i="156"/>
  <c r="E165" i="170"/>
  <c r="K166" i="156"/>
  <c r="F165" i="170"/>
  <c r="J167" i="156"/>
  <c r="E166" i="170"/>
  <c r="K167" i="156"/>
  <c r="F166" i="170"/>
  <c r="J168" i="156"/>
  <c r="E167" i="170"/>
  <c r="K168" i="156"/>
  <c r="F167" i="170"/>
  <c r="J169" i="156"/>
  <c r="E168" i="170"/>
  <c r="K169" i="156"/>
  <c r="F168" i="170"/>
  <c r="J170" i="156"/>
  <c r="E169" i="170"/>
  <c r="K170" i="156"/>
  <c r="F169" i="170"/>
  <c r="J171" i="156"/>
  <c r="E170" i="170"/>
  <c r="K171" i="156"/>
  <c r="F170" i="170"/>
  <c r="J172" i="156"/>
  <c r="E171" i="170"/>
  <c r="K172" i="156"/>
  <c r="F171" i="170"/>
  <c r="J173" i="156"/>
  <c r="E172" i="170"/>
  <c r="K173" i="156"/>
  <c r="F172" i="170"/>
  <c r="J174" i="156"/>
  <c r="E173" i="170"/>
  <c r="K174" i="156"/>
  <c r="F173" i="170"/>
  <c r="J176" i="156"/>
  <c r="E175" i="170"/>
  <c r="K176" i="156"/>
  <c r="F175" i="170"/>
  <c r="J178" i="156"/>
  <c r="E177" i="170"/>
  <c r="K178" i="156"/>
  <c r="F177" i="170"/>
  <c r="J180" i="156"/>
  <c r="E179" i="170"/>
  <c r="K180" i="156"/>
  <c r="F179" i="170"/>
  <c r="E182" i="156"/>
  <c r="F182" i="156"/>
  <c r="J182" i="156"/>
  <c r="E181" i="170"/>
  <c r="J183" i="156"/>
  <c r="E182" i="170"/>
  <c r="K183" i="156"/>
  <c r="F182" i="170"/>
  <c r="J184" i="156"/>
  <c r="E183" i="170"/>
  <c r="K184" i="156"/>
  <c r="F183" i="170"/>
  <c r="J185" i="156"/>
  <c r="E184" i="170"/>
  <c r="K185" i="156"/>
  <c r="F184" i="170"/>
  <c r="H186" i="156"/>
  <c r="H187" i="156"/>
  <c r="I186" i="156"/>
  <c r="I187" i="156"/>
  <c r="H211" i="156"/>
  <c r="I211" i="156"/>
  <c r="J219" i="156"/>
  <c r="J220" i="156"/>
  <c r="E227" i="170"/>
  <c r="J221" i="156"/>
  <c r="E228" i="170"/>
  <c r="J222" i="156"/>
  <c r="E229" i="170"/>
  <c r="J223" i="156"/>
  <c r="E230" i="170"/>
  <c r="J224" i="156"/>
  <c r="E231" i="170"/>
  <c r="J225" i="156"/>
  <c r="E232" i="170"/>
  <c r="J226" i="156"/>
  <c r="E233" i="170"/>
  <c r="L233" i="170"/>
  <c r="J227" i="156"/>
  <c r="E234" i="170"/>
  <c r="J228" i="156"/>
  <c r="E235" i="170"/>
  <c r="J229" i="156"/>
  <c r="E236" i="170"/>
  <c r="J230" i="156"/>
  <c r="E237" i="170"/>
  <c r="L237" i="170"/>
  <c r="J232" i="156"/>
  <c r="E239" i="170"/>
  <c r="J233" i="156"/>
  <c r="E240" i="170"/>
  <c r="J234" i="156"/>
  <c r="E241" i="170"/>
  <c r="E235" i="156"/>
  <c r="H235" i="156"/>
  <c r="E258" i="170"/>
  <c r="J263" i="156"/>
  <c r="E271" i="170"/>
  <c r="J264" i="156"/>
  <c r="E272" i="170"/>
  <c r="J265" i="156"/>
  <c r="E273" i="170"/>
  <c r="E268" i="156"/>
  <c r="J268" i="156"/>
  <c r="E276" i="170"/>
  <c r="E269" i="156"/>
  <c r="J269" i="156"/>
  <c r="E277" i="170"/>
  <c r="J271" i="156"/>
  <c r="E279" i="170"/>
  <c r="J272" i="156"/>
  <c r="E280" i="170"/>
  <c r="L280" i="170"/>
  <c r="J274" i="156"/>
  <c r="E282" i="170"/>
  <c r="J275" i="156"/>
  <c r="E283" i="170"/>
  <c r="L283" i="170"/>
  <c r="J276" i="156"/>
  <c r="E284" i="170"/>
  <c r="J277" i="156"/>
  <c r="E285" i="170"/>
  <c r="J279" i="156"/>
  <c r="E287" i="170"/>
  <c r="J280" i="156"/>
  <c r="E288" i="170"/>
  <c r="J282" i="156"/>
  <c r="E290" i="170"/>
  <c r="J283" i="156"/>
  <c r="E291" i="170"/>
  <c r="E284" i="156"/>
  <c r="H284" i="156"/>
  <c r="J293" i="156"/>
  <c r="J294" i="156"/>
  <c r="E304" i="170"/>
  <c r="J296" i="156"/>
  <c r="E306" i="170"/>
  <c r="J297" i="156"/>
  <c r="E307" i="170"/>
  <c r="J300" i="156"/>
  <c r="E310" i="170"/>
  <c r="J301" i="156"/>
  <c r="E311" i="170"/>
  <c r="J302" i="156"/>
  <c r="E312" i="170"/>
  <c r="J305" i="156"/>
  <c r="E315" i="170"/>
  <c r="J306" i="156"/>
  <c r="E316" i="170"/>
  <c r="J307" i="156"/>
  <c r="E317" i="170"/>
  <c r="J308" i="156"/>
  <c r="E318" i="170"/>
  <c r="J309" i="156"/>
  <c r="E319" i="170"/>
  <c r="L319" i="170"/>
  <c r="J312" i="156"/>
  <c r="E322" i="170"/>
  <c r="L322" i="170"/>
  <c r="J313" i="156"/>
  <c r="E323" i="170"/>
  <c r="J314" i="156"/>
  <c r="E324" i="170"/>
  <c r="J316" i="156"/>
  <c r="E326" i="170"/>
  <c r="J317" i="156"/>
  <c r="E327" i="170"/>
  <c r="J320" i="156"/>
  <c r="E330" i="170"/>
  <c r="J322" i="156"/>
  <c r="E332" i="170"/>
  <c r="L332" i="170"/>
  <c r="J323" i="156"/>
  <c r="E333" i="170"/>
  <c r="J324" i="156"/>
  <c r="E334" i="170"/>
  <c r="L334" i="170"/>
  <c r="E325" i="156"/>
  <c r="H325" i="156"/>
  <c r="E326" i="156"/>
  <c r="C10" i="5"/>
  <c r="C11" i="5"/>
  <c r="C12" i="5"/>
  <c r="C13" i="5"/>
  <c r="C14" i="5"/>
  <c r="C15" i="5"/>
  <c r="C16" i="5"/>
  <c r="C17" i="5"/>
  <c r="C18" i="5"/>
  <c r="C19" i="5"/>
  <c r="C20" i="5"/>
  <c r="C21" i="5"/>
  <c r="C22" i="5"/>
  <c r="C23" i="5"/>
  <c r="C24" i="5"/>
  <c r="C25" i="5"/>
  <c r="J153" i="170"/>
  <c r="O154" i="175"/>
  <c r="L180" i="176"/>
  <c r="E292" i="170"/>
  <c r="P280" i="175"/>
  <c r="G279" i="170"/>
  <c r="L279" i="170"/>
  <c r="P242" i="175"/>
  <c r="G241" i="170"/>
  <c r="L241" i="170"/>
  <c r="P331" i="175"/>
  <c r="G330" i="170"/>
  <c r="L330" i="170"/>
  <c r="G268" i="170"/>
  <c r="L268" i="170"/>
  <c r="P263" i="175"/>
  <c r="G262" i="170"/>
  <c r="L262" i="170"/>
  <c r="P316" i="175"/>
  <c r="G315" i="170"/>
  <c r="L315" i="170"/>
  <c r="G267" i="170"/>
  <c r="L267" i="170"/>
  <c r="P238" i="175"/>
  <c r="G237" i="170"/>
  <c r="P285" i="175"/>
  <c r="G284" i="170"/>
  <c r="P334" i="175"/>
  <c r="G333" i="170"/>
  <c r="P265" i="175"/>
  <c r="G264" i="170"/>
  <c r="L264" i="170"/>
  <c r="P235" i="175"/>
  <c r="G234" i="170"/>
  <c r="L234" i="170"/>
  <c r="P262" i="175"/>
  <c r="G261" i="170"/>
  <c r="L261" i="170"/>
  <c r="I34" i="176"/>
  <c r="M34" i="176"/>
  <c r="K27" i="175"/>
  <c r="H19" i="176"/>
  <c r="M19" i="176"/>
  <c r="K12" i="175"/>
  <c r="P237" i="175"/>
  <c r="G236" i="170"/>
  <c r="L236" i="170"/>
  <c r="M35" i="176"/>
  <c r="K28" i="175"/>
  <c r="I20" i="176"/>
  <c r="M20" i="176"/>
  <c r="K13" i="175"/>
  <c r="M17" i="176"/>
  <c r="K10" i="175"/>
  <c r="P320" i="175"/>
  <c r="G319" i="170"/>
  <c r="P308" i="175"/>
  <c r="G307" i="170"/>
  <c r="P333" i="175"/>
  <c r="G332" i="170"/>
  <c r="I38" i="176"/>
  <c r="N38" i="176"/>
  <c r="M38" i="176"/>
  <c r="K31" i="175"/>
  <c r="L31" i="175"/>
  <c r="N17" i="176"/>
  <c r="L10" i="175"/>
  <c r="P266" i="175"/>
  <c r="G265" i="170"/>
  <c r="L265" i="170"/>
  <c r="P307" i="175"/>
  <c r="G306" i="170"/>
  <c r="L306" i="170"/>
  <c r="I33" i="176"/>
  <c r="M33" i="176"/>
  <c r="K26" i="175"/>
  <c r="N19" i="176"/>
  <c r="L12" i="175"/>
  <c r="I36" i="176"/>
  <c r="M36" i="176"/>
  <c r="K29" i="175"/>
  <c r="I16" i="176"/>
  <c r="M364" i="176"/>
  <c r="M289" i="176"/>
  <c r="P311" i="175"/>
  <c r="G310" i="170"/>
  <c r="L310" i="170"/>
  <c r="H16" i="173"/>
  <c r="N16" i="173"/>
  <c r="J9" i="175"/>
  <c r="P264" i="175"/>
  <c r="G263" i="170"/>
  <c r="M18" i="173"/>
  <c r="I11" i="175"/>
  <c r="P233" i="175"/>
  <c r="G232" i="170"/>
  <c r="L232" i="170"/>
  <c r="N36" i="173"/>
  <c r="J29" i="175"/>
  <c r="I8" i="175"/>
  <c r="M36" i="173"/>
  <c r="I29" i="175"/>
  <c r="I33" i="173"/>
  <c r="M33" i="173"/>
  <c r="I26" i="175"/>
  <c r="G323" i="170"/>
  <c r="L323" i="170"/>
  <c r="G311" i="170"/>
  <c r="L311" i="170"/>
  <c r="I37" i="173"/>
  <c r="M37" i="173"/>
  <c r="I30" i="175"/>
  <c r="N35" i="173"/>
  <c r="J28" i="175"/>
  <c r="I17" i="173"/>
  <c r="N15" i="173"/>
  <c r="P232" i="175"/>
  <c r="G231" i="170"/>
  <c r="I20" i="173"/>
  <c r="N18" i="173"/>
  <c r="J11" i="175"/>
  <c r="I257" i="175"/>
  <c r="P286" i="175"/>
  <c r="G285" i="170"/>
  <c r="L285" i="170"/>
  <c r="L324" i="170"/>
  <c r="P328" i="175"/>
  <c r="G327" i="170"/>
  <c r="L327" i="170"/>
  <c r="P317" i="175"/>
  <c r="G316" i="170"/>
  <c r="L316" i="170"/>
  <c r="K86" i="172"/>
  <c r="P236" i="175"/>
  <c r="G235" i="170"/>
  <c r="L235" i="170"/>
  <c r="P283" i="175"/>
  <c r="G282" i="170"/>
  <c r="L282" i="170"/>
  <c r="G257" i="175"/>
  <c r="P230" i="175"/>
  <c r="G229" i="170"/>
  <c r="L229" i="170"/>
  <c r="P229" i="175"/>
  <c r="G228" i="170"/>
  <c r="L228" i="170"/>
  <c r="P228" i="175"/>
  <c r="G227" i="170"/>
  <c r="L227" i="170"/>
  <c r="E226" i="170"/>
  <c r="I200" i="169"/>
  <c r="M200" i="169"/>
  <c r="M29" i="169"/>
  <c r="E22" i="175"/>
  <c r="I175" i="169"/>
  <c r="N175" i="169"/>
  <c r="F149" i="175"/>
  <c r="H166" i="169"/>
  <c r="H310" i="169"/>
  <c r="M310" i="169"/>
  <c r="E278" i="175"/>
  <c r="L179" i="169"/>
  <c r="K59" i="169"/>
  <c r="I97" i="169"/>
  <c r="I78" i="169"/>
  <c r="N78" i="169"/>
  <c r="M78" i="169"/>
  <c r="E58" i="175"/>
  <c r="H36" i="169"/>
  <c r="M36" i="169"/>
  <c r="E29" i="175"/>
  <c r="N36" i="169"/>
  <c r="F29" i="175"/>
  <c r="M115" i="169"/>
  <c r="E89" i="175"/>
  <c r="H199" i="169"/>
  <c r="M199" i="169"/>
  <c r="E171" i="175"/>
  <c r="H197" i="169"/>
  <c r="M197" i="169"/>
  <c r="E169" i="175"/>
  <c r="I117" i="169"/>
  <c r="M117" i="169"/>
  <c r="E91" i="175"/>
  <c r="I92" i="169"/>
  <c r="I70" i="169"/>
  <c r="N70" i="169"/>
  <c r="F52" i="175"/>
  <c r="I38" i="169"/>
  <c r="H212" i="169"/>
  <c r="M212" i="169"/>
  <c r="E184" i="175"/>
  <c r="H204" i="169"/>
  <c r="I170" i="169"/>
  <c r="I163" i="169"/>
  <c r="N163" i="169"/>
  <c r="F137" i="175"/>
  <c r="H141" i="169"/>
  <c r="N141" i="169"/>
  <c r="F115" i="175"/>
  <c r="I137" i="169"/>
  <c r="H130" i="169"/>
  <c r="N130" i="169"/>
  <c r="F104" i="175"/>
  <c r="I124" i="169"/>
  <c r="N124" i="169"/>
  <c r="H90" i="169"/>
  <c r="N90" i="169"/>
  <c r="F68" i="175"/>
  <c r="H63" i="169"/>
  <c r="N63" i="169"/>
  <c r="F46" i="175"/>
  <c r="M170" i="169"/>
  <c r="E144" i="175"/>
  <c r="H211" i="169"/>
  <c r="N211" i="169"/>
  <c r="F183" i="175"/>
  <c r="H140" i="169"/>
  <c r="N140" i="169"/>
  <c r="F114" i="175"/>
  <c r="N115" i="169"/>
  <c r="F89" i="175"/>
  <c r="N92" i="169"/>
  <c r="F70" i="175"/>
  <c r="H174" i="169"/>
  <c r="M174" i="169"/>
  <c r="E148" i="175"/>
  <c r="H144" i="169"/>
  <c r="M144" i="169"/>
  <c r="E118" i="175"/>
  <c r="I68" i="169"/>
  <c r="N68" i="169"/>
  <c r="F50" i="175"/>
  <c r="I20" i="169"/>
  <c r="N20" i="169"/>
  <c r="F13" i="175"/>
  <c r="N199" i="169"/>
  <c r="F171" i="175"/>
  <c r="F98" i="175"/>
  <c r="I91" i="169"/>
  <c r="M91" i="169"/>
  <c r="E69" i="175"/>
  <c r="H196" i="169"/>
  <c r="H171" i="169"/>
  <c r="N171" i="169"/>
  <c r="F145" i="175"/>
  <c r="H164" i="169"/>
  <c r="M164" i="169"/>
  <c r="E138" i="175"/>
  <c r="K146" i="169"/>
  <c r="I138" i="169"/>
  <c r="M138" i="169"/>
  <c r="E112" i="175"/>
  <c r="H131" i="169"/>
  <c r="I125" i="169"/>
  <c r="N125" i="169"/>
  <c r="F99" i="175"/>
  <c r="N196" i="169"/>
  <c r="F168" i="175"/>
  <c r="N114" i="169"/>
  <c r="F88" i="175"/>
  <c r="H325" i="169"/>
  <c r="M323" i="169"/>
  <c r="E291" i="175"/>
  <c r="E293" i="175"/>
  <c r="N178" i="169"/>
  <c r="F152" i="175"/>
  <c r="M178" i="169"/>
  <c r="E152" i="175"/>
  <c r="H168" i="169"/>
  <c r="H159" i="169"/>
  <c r="M159" i="169"/>
  <c r="E133" i="175"/>
  <c r="K179" i="169"/>
  <c r="L59" i="169"/>
  <c r="L100" i="169"/>
  <c r="L101" i="169"/>
  <c r="H142" i="169"/>
  <c r="M142" i="169"/>
  <c r="E116" i="175"/>
  <c r="I136" i="169"/>
  <c r="H132" i="169"/>
  <c r="N132" i="169"/>
  <c r="F106" i="175"/>
  <c r="H129" i="169"/>
  <c r="N129" i="169"/>
  <c r="F103" i="175"/>
  <c r="H121" i="169"/>
  <c r="I96" i="169"/>
  <c r="M96" i="169"/>
  <c r="E73" i="175"/>
  <c r="H79" i="169"/>
  <c r="M79" i="169"/>
  <c r="E59" i="175"/>
  <c r="M63" i="169"/>
  <c r="E46" i="175"/>
  <c r="H37" i="169"/>
  <c r="I30" i="169"/>
  <c r="I22" i="169"/>
  <c r="H18" i="169"/>
  <c r="M18" i="169"/>
  <c r="E11" i="175"/>
  <c r="H208" i="169"/>
  <c r="M208" i="169"/>
  <c r="E180" i="175"/>
  <c r="H135" i="169"/>
  <c r="H113" i="169"/>
  <c r="I58" i="169"/>
  <c r="I14" i="169"/>
  <c r="N14" i="169"/>
  <c r="F7" i="175"/>
  <c r="N170" i="169"/>
  <c r="F144" i="175"/>
  <c r="E154" i="169"/>
  <c r="F179" i="169"/>
  <c r="F180" i="169"/>
  <c r="E287" i="169"/>
  <c r="E322" i="169"/>
  <c r="E327" i="169"/>
  <c r="I17" i="169"/>
  <c r="M17" i="169"/>
  <c r="E10" i="175"/>
  <c r="M196" i="169"/>
  <c r="E168" i="175"/>
  <c r="M27" i="169"/>
  <c r="E20" i="175"/>
  <c r="I206" i="169"/>
  <c r="N206" i="169"/>
  <c r="F178" i="175"/>
  <c r="H201" i="169"/>
  <c r="M201" i="169"/>
  <c r="E173" i="175"/>
  <c r="I195" i="169"/>
  <c r="N195" i="169"/>
  <c r="F167" i="175"/>
  <c r="L146" i="169"/>
  <c r="I134" i="169"/>
  <c r="I126" i="169"/>
  <c r="M126" i="169"/>
  <c r="E100" i="175"/>
  <c r="I122" i="169"/>
  <c r="M122" i="169"/>
  <c r="E96" i="175"/>
  <c r="I118" i="169"/>
  <c r="I64" i="169"/>
  <c r="H25" i="169"/>
  <c r="H160" i="169"/>
  <c r="H143" i="169"/>
  <c r="M143" i="169"/>
  <c r="E117" i="175"/>
  <c r="I80" i="169"/>
  <c r="M80" i="169"/>
  <c r="E60" i="175"/>
  <c r="H75" i="169"/>
  <c r="N75" i="169"/>
  <c r="F56" i="175"/>
  <c r="I57" i="169"/>
  <c r="N57" i="169"/>
  <c r="F41" i="175"/>
  <c r="I19" i="169"/>
  <c r="M211" i="169"/>
  <c r="E183" i="175"/>
  <c r="N174" i="169"/>
  <c r="F148" i="175"/>
  <c r="N204" i="169"/>
  <c r="F176" i="175"/>
  <c r="M204" i="169"/>
  <c r="E176" i="175"/>
  <c r="N200" i="169"/>
  <c r="F172" i="175"/>
  <c r="M137" i="169"/>
  <c r="E111" i="175"/>
  <c r="M92" i="169"/>
  <c r="E70" i="175"/>
  <c r="N27" i="169"/>
  <c r="F20" i="175"/>
  <c r="I210" i="169"/>
  <c r="K180" i="169"/>
  <c r="M269" i="169"/>
  <c r="E146" i="169"/>
  <c r="E172" i="175"/>
  <c r="H194" i="169"/>
  <c r="H177" i="169"/>
  <c r="M177" i="169"/>
  <c r="M175" i="169"/>
  <c r="E149" i="175"/>
  <c r="H167" i="169"/>
  <c r="M132" i="169"/>
  <c r="E106" i="175"/>
  <c r="I127" i="169"/>
  <c r="H119" i="169"/>
  <c r="I116" i="169"/>
  <c r="N116" i="169"/>
  <c r="F90" i="175"/>
  <c r="M114" i="169"/>
  <c r="E88" i="175"/>
  <c r="M95" i="169"/>
  <c r="E72" i="175"/>
  <c r="I84" i="169"/>
  <c r="N84" i="169"/>
  <c r="F63" i="175"/>
  <c r="I24" i="169"/>
  <c r="H24" i="169"/>
  <c r="N201" i="169"/>
  <c r="F173" i="175"/>
  <c r="N176" i="169"/>
  <c r="F150" i="175"/>
  <c r="N166" i="169"/>
  <c r="F140" i="175"/>
  <c r="N137" i="169"/>
  <c r="F111" i="175"/>
  <c r="M124" i="169"/>
  <c r="E98" i="175"/>
  <c r="I74" i="169"/>
  <c r="H74" i="169"/>
  <c r="M30" i="169"/>
  <c r="E23" i="175"/>
  <c r="N30" i="169"/>
  <c r="F23" i="175"/>
  <c r="E254" i="169"/>
  <c r="E268" i="169"/>
  <c r="E274" i="169"/>
  <c r="I213" i="169"/>
  <c r="N213" i="169"/>
  <c r="F185" i="175"/>
  <c r="I198" i="169"/>
  <c r="M198" i="169"/>
  <c r="E170" i="175"/>
  <c r="I173" i="169"/>
  <c r="H210" i="169"/>
  <c r="M166" i="169"/>
  <c r="E140" i="175"/>
  <c r="I161" i="169"/>
  <c r="N161" i="169"/>
  <c r="F135" i="175"/>
  <c r="N142" i="169"/>
  <c r="F116" i="175"/>
  <c r="N118" i="169"/>
  <c r="F92" i="175"/>
  <c r="M118" i="169"/>
  <c r="E92" i="175"/>
  <c r="N97" i="169"/>
  <c r="F74" i="175"/>
  <c r="M97" i="169"/>
  <c r="E74" i="175"/>
  <c r="F58" i="175"/>
  <c r="M68" i="169"/>
  <c r="E50" i="175"/>
  <c r="N29" i="169"/>
  <c r="F22" i="175"/>
  <c r="N22" i="169"/>
  <c r="F15" i="175"/>
  <c r="I15" i="169"/>
  <c r="H15" i="169"/>
  <c r="M84" i="169"/>
  <c r="E63" i="175"/>
  <c r="E214" i="169"/>
  <c r="F86" i="169"/>
  <c r="N126" i="169"/>
  <c r="F100" i="175"/>
  <c r="I35" i="169"/>
  <c r="H35" i="169"/>
  <c r="H98" i="169"/>
  <c r="I98" i="169"/>
  <c r="K287" i="169"/>
  <c r="K322" i="169"/>
  <c r="K327" i="169"/>
  <c r="K254" i="169"/>
  <c r="K268" i="169"/>
  <c r="K274" i="169"/>
  <c r="I87" i="169"/>
  <c r="H87" i="169"/>
  <c r="M20" i="169"/>
  <c r="E13" i="175"/>
  <c r="M135" i="169"/>
  <c r="M58" i="169"/>
  <c r="E42" i="175"/>
  <c r="N58" i="169"/>
  <c r="F42" i="175"/>
  <c r="M325" i="169"/>
  <c r="N208" i="169"/>
  <c r="F180" i="175"/>
  <c r="N197" i="169"/>
  <c r="F169" i="175"/>
  <c r="N138" i="169"/>
  <c r="F112" i="175"/>
  <c r="Q112" i="175"/>
  <c r="H112" i="170"/>
  <c r="I120" i="169"/>
  <c r="H120" i="169"/>
  <c r="N117" i="169"/>
  <c r="F91" i="175"/>
  <c r="I60" i="169"/>
  <c r="H60" i="169"/>
  <c r="H155" i="169"/>
  <c r="I190" i="169"/>
  <c r="N143" i="169"/>
  <c r="F117" i="175"/>
  <c r="N135" i="169"/>
  <c r="F109" i="175"/>
  <c r="I112" i="169"/>
  <c r="H112" i="169"/>
  <c r="H85" i="169"/>
  <c r="I85" i="169"/>
  <c r="N85" i="169"/>
  <c r="F64" i="175"/>
  <c r="N79" i="169"/>
  <c r="F59" i="175"/>
  <c r="I33" i="169"/>
  <c r="N33" i="169"/>
  <c r="F26" i="175"/>
  <c r="I73" i="169"/>
  <c r="M73" i="169"/>
  <c r="E54" i="175"/>
  <c r="I34" i="169"/>
  <c r="N34" i="169"/>
  <c r="I23" i="169"/>
  <c r="M23" i="169"/>
  <c r="N23" i="169"/>
  <c r="F16" i="175"/>
  <c r="L263" i="170"/>
  <c r="M289" i="169"/>
  <c r="P231" i="175"/>
  <c r="J186" i="170"/>
  <c r="K186" i="170"/>
  <c r="N187" i="175"/>
  <c r="K214" i="176"/>
  <c r="L214" i="176"/>
  <c r="K86" i="176"/>
  <c r="K100" i="176"/>
  <c r="K101" i="176"/>
  <c r="F214" i="176"/>
  <c r="E86" i="176"/>
  <c r="L215" i="173"/>
  <c r="L86" i="173"/>
  <c r="L100" i="173"/>
  <c r="L101" i="173"/>
  <c r="K180" i="173"/>
  <c r="E214" i="173"/>
  <c r="F215" i="173"/>
  <c r="K215" i="172"/>
  <c r="L100" i="172"/>
  <c r="L101" i="172"/>
  <c r="K180" i="172"/>
  <c r="K59" i="172"/>
  <c r="K100" i="172"/>
  <c r="K101" i="172"/>
  <c r="F214" i="172"/>
  <c r="L86" i="169"/>
  <c r="K100" i="169"/>
  <c r="K101" i="169"/>
  <c r="L215" i="169"/>
  <c r="L180" i="169"/>
  <c r="E215" i="169"/>
  <c r="F214" i="169"/>
  <c r="E86" i="169"/>
  <c r="E100" i="169"/>
  <c r="E101" i="169"/>
  <c r="E59" i="169"/>
  <c r="E329" i="170"/>
  <c r="H65" i="156"/>
  <c r="H76" i="156"/>
  <c r="I65" i="156"/>
  <c r="E186" i="156"/>
  <c r="E187" i="156"/>
  <c r="F187" i="156"/>
  <c r="E65" i="156"/>
  <c r="I153" i="156"/>
  <c r="E256" i="170"/>
  <c r="N33" i="176"/>
  <c r="L26" i="175"/>
  <c r="N34" i="176"/>
  <c r="L27" i="175"/>
  <c r="N20" i="176"/>
  <c r="L13" i="175"/>
  <c r="N16" i="176"/>
  <c r="L9" i="175"/>
  <c r="M16" i="176"/>
  <c r="N36" i="176"/>
  <c r="L29" i="175"/>
  <c r="K257" i="175"/>
  <c r="K330" i="175"/>
  <c r="N33" i="173"/>
  <c r="J26" i="175"/>
  <c r="J8" i="175"/>
  <c r="N17" i="173"/>
  <c r="J10" i="175"/>
  <c r="M17" i="173"/>
  <c r="I10" i="175"/>
  <c r="M364" i="173"/>
  <c r="M364" i="172"/>
  <c r="N80" i="169"/>
  <c r="F60" i="175"/>
  <c r="M129" i="169"/>
  <c r="E103" i="175"/>
  <c r="M130" i="169"/>
  <c r="E104" i="175"/>
  <c r="P112" i="175"/>
  <c r="G112" i="170"/>
  <c r="L112" i="170"/>
  <c r="M140" i="169"/>
  <c r="E114" i="175"/>
  <c r="M125" i="169"/>
  <c r="E99" i="175"/>
  <c r="M70" i="169"/>
  <c r="E52" i="175"/>
  <c r="E179" i="169"/>
  <c r="E180" i="169"/>
  <c r="H371" i="169"/>
  <c r="M163" i="169"/>
  <c r="E137" i="175"/>
  <c r="M57" i="169"/>
  <c r="E41" i="175"/>
  <c r="N96" i="169"/>
  <c r="F73" i="175"/>
  <c r="N144" i="169"/>
  <c r="F118" i="175"/>
  <c r="N164" i="169"/>
  <c r="F138" i="175"/>
  <c r="N91" i="169"/>
  <c r="F69" i="175"/>
  <c r="I158" i="169"/>
  <c r="M158" i="169"/>
  <c r="E132" i="175"/>
  <c r="F59" i="169"/>
  <c r="F100" i="169"/>
  <c r="F101" i="169"/>
  <c r="N25" i="169"/>
  <c r="F18" i="175"/>
  <c r="M25" i="169"/>
  <c r="E18" i="175"/>
  <c r="N121" i="169"/>
  <c r="F95" i="175"/>
  <c r="M121" i="169"/>
  <c r="E95" i="175"/>
  <c r="N168" i="169"/>
  <c r="F142" i="175"/>
  <c r="M168" i="169"/>
  <c r="E142" i="175"/>
  <c r="M195" i="169"/>
  <c r="E167" i="175"/>
  <c r="H309" i="169"/>
  <c r="M309" i="169"/>
  <c r="E277" i="175"/>
  <c r="M14" i="169"/>
  <c r="M206" i="169"/>
  <c r="E178" i="175"/>
  <c r="F27" i="175"/>
  <c r="M37" i="169"/>
  <c r="E30" i="175"/>
  <c r="N37" i="169"/>
  <c r="F30" i="175"/>
  <c r="N17" i="169"/>
  <c r="F10" i="175"/>
  <c r="N159" i="169"/>
  <c r="F133" i="175"/>
  <c r="M33" i="169"/>
  <c r="E26" i="175"/>
  <c r="M120" i="169"/>
  <c r="E94" i="175"/>
  <c r="N120" i="169"/>
  <c r="F94" i="175"/>
  <c r="E16" i="175"/>
  <c r="N158" i="169"/>
  <c r="F132" i="175"/>
  <c r="M161" i="169"/>
  <c r="E135" i="175"/>
  <c r="M74" i="169"/>
  <c r="E55" i="175"/>
  <c r="N74" i="169"/>
  <c r="F55" i="175"/>
  <c r="E151" i="175"/>
  <c r="N177" i="169"/>
  <c r="F151" i="175"/>
  <c r="M112" i="169"/>
  <c r="E86" i="175"/>
  <c r="N112" i="169"/>
  <c r="M116" i="169"/>
  <c r="E90" i="175"/>
  <c r="M60" i="169"/>
  <c r="E44" i="175"/>
  <c r="N60" i="169"/>
  <c r="F44" i="175"/>
  <c r="N98" i="169"/>
  <c r="F75" i="175"/>
  <c r="M98" i="169"/>
  <c r="E75" i="175"/>
  <c r="N119" i="169"/>
  <c r="F93" i="175"/>
  <c r="M119" i="169"/>
  <c r="E93" i="175"/>
  <c r="M194" i="169"/>
  <c r="N194" i="169"/>
  <c r="F166" i="175"/>
  <c r="N173" i="169"/>
  <c r="F147" i="175"/>
  <c r="M173" i="169"/>
  <c r="E147" i="175"/>
  <c r="N73" i="169"/>
  <c r="F54" i="175"/>
  <c r="M15" i="169"/>
  <c r="N15" i="169"/>
  <c r="E240" i="175"/>
  <c r="M272" i="169"/>
  <c r="N198" i="169"/>
  <c r="F170" i="175"/>
  <c r="N87" i="169"/>
  <c r="F66" i="175"/>
  <c r="M87" i="169"/>
  <c r="E66" i="175"/>
  <c r="E109" i="175"/>
  <c r="M213" i="169"/>
  <c r="E185" i="175"/>
  <c r="M35" i="169"/>
  <c r="E28" i="175"/>
  <c r="N35" i="169"/>
  <c r="F28" i="175"/>
  <c r="M24" i="169"/>
  <c r="E17" i="175"/>
  <c r="N24" i="169"/>
  <c r="F17" i="175"/>
  <c r="M167" i="169"/>
  <c r="E141" i="175"/>
  <c r="N167" i="169"/>
  <c r="F141" i="175"/>
  <c r="E257" i="175"/>
  <c r="M364" i="169"/>
  <c r="H370" i="169"/>
  <c r="G230" i="170"/>
  <c r="L215" i="176"/>
  <c r="F215" i="176"/>
  <c r="F215" i="169"/>
  <c r="F65" i="156"/>
  <c r="K9" i="175"/>
  <c r="I330" i="175"/>
  <c r="G330" i="175"/>
  <c r="Q26" i="175"/>
  <c r="H26" i="170"/>
  <c r="E243" i="175"/>
  <c r="F86" i="175"/>
  <c r="E166" i="175"/>
  <c r="F8" i="175"/>
  <c r="M303" i="169"/>
  <c r="E271" i="175"/>
  <c r="E8" i="175"/>
  <c r="P257" i="175"/>
  <c r="M370" i="169"/>
  <c r="E330" i="175"/>
  <c r="E336" i="175"/>
  <c r="L230" i="170"/>
  <c r="G256" i="170"/>
  <c r="L256" i="170"/>
  <c r="P330" i="175"/>
  <c r="G329" i="170"/>
  <c r="L329" i="170"/>
  <c r="M303" i="176"/>
  <c r="K271" i="175"/>
  <c r="K274" i="175"/>
  <c r="M303" i="173"/>
  <c r="I271" i="175"/>
  <c r="P271" i="175"/>
  <c r="G270" i="170"/>
  <c r="L270" i="170"/>
  <c r="I43" i="156"/>
  <c r="I76" i="156"/>
  <c r="I77" i="156"/>
  <c r="P274" i="175"/>
  <c r="G273" i="170"/>
  <c r="L273" i="170"/>
  <c r="Q104" i="175"/>
  <c r="H104" i="170"/>
  <c r="M210" i="169"/>
  <c r="E182" i="175"/>
  <c r="N210" i="169"/>
  <c r="F182" i="175"/>
  <c r="P26" i="175"/>
  <c r="G26" i="170"/>
  <c r="P114" i="175"/>
  <c r="G114" i="170"/>
  <c r="M113" i="169"/>
  <c r="N113" i="169"/>
  <c r="I145" i="169"/>
  <c r="H154" i="169"/>
  <c r="P29" i="175"/>
  <c r="G29" i="170"/>
  <c r="Q29" i="175"/>
  <c r="H29" i="170"/>
  <c r="F43" i="156"/>
  <c r="F76" i="156"/>
  <c r="F77" i="156"/>
  <c r="E153" i="156"/>
  <c r="F86" i="172"/>
  <c r="E215" i="172"/>
  <c r="M20" i="173"/>
  <c r="I13" i="175"/>
  <c r="N20" i="173"/>
  <c r="J13" i="175"/>
  <c r="M85" i="169"/>
  <c r="E64" i="175"/>
  <c r="N131" i="169"/>
  <c r="F105" i="175"/>
  <c r="M131" i="169"/>
  <c r="E105" i="175"/>
  <c r="E7" i="175"/>
  <c r="L86" i="176"/>
  <c r="K215" i="176"/>
  <c r="F86" i="173"/>
  <c r="E215" i="173"/>
  <c r="N160" i="169"/>
  <c r="F134" i="175"/>
  <c r="M160" i="169"/>
  <c r="E134" i="175"/>
  <c r="E86" i="172"/>
  <c r="F215" i="172"/>
  <c r="M112" i="170"/>
  <c r="M171" i="169"/>
  <c r="E145" i="175"/>
  <c r="N19" i="169"/>
  <c r="F12" i="175"/>
  <c r="M19" i="169"/>
  <c r="E12" i="175"/>
  <c r="L231" i="170"/>
  <c r="H28" i="169"/>
  <c r="I28" i="169"/>
  <c r="M22" i="169"/>
  <c r="E15" i="175"/>
  <c r="I16" i="169"/>
  <c r="I39" i="169"/>
  <c r="H16" i="169"/>
  <c r="M75" i="169"/>
  <c r="E56" i="175"/>
  <c r="M134" i="169"/>
  <c r="N134" i="169"/>
  <c r="F108" i="175"/>
  <c r="N64" i="169"/>
  <c r="F47" i="175"/>
  <c r="M64" i="169"/>
  <c r="E47" i="175"/>
  <c r="H77" i="156"/>
  <c r="E9" i="170"/>
  <c r="J32" i="156"/>
  <c r="H256" i="169"/>
  <c r="M256" i="169"/>
  <c r="E227" i="175"/>
  <c r="M136" i="169"/>
  <c r="E110" i="175"/>
  <c r="N136" i="169"/>
  <c r="F110" i="175"/>
  <c r="L333" i="170"/>
  <c r="L307" i="170"/>
  <c r="N127" i="169"/>
  <c r="M127" i="169"/>
  <c r="E101" i="175"/>
  <c r="M38" i="169"/>
  <c r="E31" i="175"/>
  <c r="N38" i="169"/>
  <c r="F31" i="175"/>
  <c r="M34" i="169"/>
  <c r="E27" i="175"/>
  <c r="N122" i="169"/>
  <c r="F96" i="175"/>
  <c r="L288" i="170"/>
  <c r="J119" i="156"/>
  <c r="E86" i="170"/>
  <c r="K119" i="156"/>
  <c r="J127" i="156"/>
  <c r="H65" i="169"/>
  <c r="I65" i="169"/>
  <c r="H272" i="172"/>
  <c r="M270" i="172"/>
  <c r="G166" i="175"/>
  <c r="M16" i="173"/>
  <c r="L317" i="170"/>
  <c r="J235" i="156"/>
  <c r="N84" i="172"/>
  <c r="H63" i="175"/>
  <c r="M84" i="172"/>
  <c r="G63" i="175"/>
  <c r="M74" i="172"/>
  <c r="G55" i="175"/>
  <c r="N37" i="173"/>
  <c r="J30" i="175"/>
  <c r="N212" i="169"/>
  <c r="F184" i="175"/>
  <c r="N18" i="169"/>
  <c r="F11" i="175"/>
  <c r="M141" i="169"/>
  <c r="E115" i="175"/>
  <c r="J326" i="156"/>
  <c r="J325" i="156"/>
  <c r="E303" i="170"/>
  <c r="K182" i="156"/>
  <c r="F181" i="170"/>
  <c r="H217" i="156"/>
  <c r="H231" i="156"/>
  <c r="H236" i="156"/>
  <c r="H246" i="156"/>
  <c r="H281" i="156"/>
  <c r="H285" i="156"/>
  <c r="E336" i="170"/>
  <c r="H160" i="172"/>
  <c r="I160" i="172"/>
  <c r="N117" i="172"/>
  <c r="H91" i="175"/>
  <c r="M90" i="169"/>
  <c r="E68" i="175"/>
  <c r="L326" i="170"/>
  <c r="J284" i="156"/>
  <c r="L284" i="170"/>
  <c r="E246" i="156"/>
  <c r="E281" i="156"/>
  <c r="E285" i="156"/>
  <c r="E217" i="156"/>
  <c r="E231" i="156"/>
  <c r="E236" i="156"/>
  <c r="M324" i="172"/>
  <c r="G292" i="175"/>
  <c r="P292" i="175"/>
  <c r="G291" i="170"/>
  <c r="L291" i="170"/>
  <c r="H325" i="172"/>
  <c r="H212" i="172"/>
  <c r="I212" i="172"/>
  <c r="H81" i="169"/>
  <c r="I81" i="169"/>
  <c r="F152" i="156"/>
  <c r="E254" i="172"/>
  <c r="E268" i="172"/>
  <c r="E274" i="172"/>
  <c r="M141" i="172"/>
  <c r="G115" i="175"/>
  <c r="N119" i="172"/>
  <c r="H93" i="175"/>
  <c r="H35" i="172"/>
  <c r="I35" i="172"/>
  <c r="H27" i="172"/>
  <c r="I27" i="172"/>
  <c r="N177" i="172"/>
  <c r="H151" i="175"/>
  <c r="M177" i="172"/>
  <c r="G151" i="175"/>
  <c r="I164" i="172"/>
  <c r="H164" i="172"/>
  <c r="E179" i="172"/>
  <c r="F59" i="172"/>
  <c r="F100" i="172"/>
  <c r="F101" i="172"/>
  <c r="N95" i="172"/>
  <c r="H72" i="175"/>
  <c r="P72" i="175"/>
  <c r="G72" i="170"/>
  <c r="M95" i="172"/>
  <c r="G72" i="175"/>
  <c r="Q72" i="175"/>
  <c r="H72" i="170"/>
  <c r="H69" i="172"/>
  <c r="I69" i="172"/>
  <c r="E32" i="170"/>
  <c r="E244" i="170"/>
  <c r="M204" i="172"/>
  <c r="G176" i="175"/>
  <c r="N204" i="172"/>
  <c r="H176" i="175"/>
  <c r="F146" i="172"/>
  <c r="M142" i="172"/>
  <c r="G116" i="175"/>
  <c r="N142" i="172"/>
  <c r="H116" i="175"/>
  <c r="M127" i="172"/>
  <c r="G101" i="175"/>
  <c r="N127" i="172"/>
  <c r="H101" i="175"/>
  <c r="H124" i="172"/>
  <c r="I124" i="172"/>
  <c r="N70" i="172"/>
  <c r="H52" i="175"/>
  <c r="Q52" i="175"/>
  <c r="H52" i="170"/>
  <c r="M58" i="172"/>
  <c r="N58" i="172"/>
  <c r="N28" i="172"/>
  <c r="H21" i="175"/>
  <c r="M28" i="172"/>
  <c r="G21" i="175"/>
  <c r="M23" i="172"/>
  <c r="G16" i="175"/>
  <c r="K32" i="156"/>
  <c r="M195" i="172"/>
  <c r="G167" i="175"/>
  <c r="N195" i="172"/>
  <c r="H167" i="175"/>
  <c r="M171" i="172"/>
  <c r="G145" i="175"/>
  <c r="M167" i="172"/>
  <c r="G141" i="175"/>
  <c r="P141" i="175"/>
  <c r="G140" i="170"/>
  <c r="M134" i="172"/>
  <c r="N134" i="172"/>
  <c r="H108" i="175"/>
  <c r="M130" i="172"/>
  <c r="G104" i="175"/>
  <c r="P104" i="175"/>
  <c r="G104" i="170"/>
  <c r="N114" i="172"/>
  <c r="H88" i="175"/>
  <c r="M98" i="172"/>
  <c r="G75" i="175"/>
  <c r="P75" i="175"/>
  <c r="G75" i="170"/>
  <c r="M90" i="172"/>
  <c r="G68" i="175"/>
  <c r="N90" i="172"/>
  <c r="H68" i="175"/>
  <c r="M79" i="172"/>
  <c r="G59" i="175"/>
  <c r="N79" i="172"/>
  <c r="H59" i="175"/>
  <c r="M30" i="172"/>
  <c r="G23" i="175"/>
  <c r="Q23" i="175"/>
  <c r="H23" i="170"/>
  <c r="N30" i="172"/>
  <c r="H23" i="175"/>
  <c r="P23" i="175"/>
  <c r="G23" i="170"/>
  <c r="M210" i="173"/>
  <c r="I182" i="175"/>
  <c r="N210" i="173"/>
  <c r="J182" i="175"/>
  <c r="M196" i="173"/>
  <c r="I168" i="175"/>
  <c r="N196" i="173"/>
  <c r="J168" i="175"/>
  <c r="M167" i="173"/>
  <c r="I141" i="175"/>
  <c r="N167" i="173"/>
  <c r="J141" i="175"/>
  <c r="M160" i="173"/>
  <c r="I134" i="175"/>
  <c r="N160" i="173"/>
  <c r="J134" i="175"/>
  <c r="E242" i="170"/>
  <c r="I202" i="169"/>
  <c r="H202" i="169"/>
  <c r="G291" i="175"/>
  <c r="M325" i="172"/>
  <c r="M211" i="172"/>
  <c r="G183" i="175"/>
  <c r="Q183" i="175"/>
  <c r="H182" i="170"/>
  <c r="H208" i="172"/>
  <c r="I208" i="172"/>
  <c r="H305" i="172"/>
  <c r="M305" i="172"/>
  <c r="G273" i="175"/>
  <c r="N202" i="172"/>
  <c r="H174" i="175"/>
  <c r="M174" i="172"/>
  <c r="G148" i="175"/>
  <c r="N174" i="172"/>
  <c r="H148" i="175"/>
  <c r="M170" i="172"/>
  <c r="G144" i="175"/>
  <c r="I163" i="172"/>
  <c r="N159" i="172"/>
  <c r="H133" i="175"/>
  <c r="H144" i="172"/>
  <c r="I144" i="172"/>
  <c r="N141" i="172"/>
  <c r="H115" i="175"/>
  <c r="N122" i="172"/>
  <c r="H96" i="175"/>
  <c r="M119" i="172"/>
  <c r="G93" i="175"/>
  <c r="Q93" i="175"/>
  <c r="H93" i="170"/>
  <c r="M116" i="172"/>
  <c r="G90" i="175"/>
  <c r="M113" i="172"/>
  <c r="G87" i="175"/>
  <c r="N113" i="172"/>
  <c r="H87" i="175"/>
  <c r="M87" i="172"/>
  <c r="G66" i="175"/>
  <c r="N38" i="172"/>
  <c r="H31" i="175"/>
  <c r="M38" i="172"/>
  <c r="G31" i="175"/>
  <c r="M213" i="173"/>
  <c r="I185" i="175"/>
  <c r="P185" i="175"/>
  <c r="G184" i="170"/>
  <c r="N213" i="173"/>
  <c r="J185" i="175"/>
  <c r="M177" i="173"/>
  <c r="I151" i="175"/>
  <c r="N177" i="173"/>
  <c r="J151" i="175"/>
  <c r="M171" i="173"/>
  <c r="I145" i="175"/>
  <c r="N171" i="173"/>
  <c r="J145" i="175"/>
  <c r="I91" i="173"/>
  <c r="H91" i="173"/>
  <c r="H197" i="172"/>
  <c r="I197" i="172"/>
  <c r="H256" i="172"/>
  <c r="M256" i="172"/>
  <c r="G227" i="175"/>
  <c r="N194" i="172"/>
  <c r="H166" i="175"/>
  <c r="M163" i="172"/>
  <c r="G137" i="175"/>
  <c r="N163" i="172"/>
  <c r="H137" i="175"/>
  <c r="H136" i="172"/>
  <c r="I136" i="172"/>
  <c r="M97" i="172"/>
  <c r="G74" i="175"/>
  <c r="N97" i="172"/>
  <c r="H74" i="175"/>
  <c r="H92" i="172"/>
  <c r="I92" i="172"/>
  <c r="H81" i="172"/>
  <c r="I81" i="172"/>
  <c r="M78" i="172"/>
  <c r="G58" i="175"/>
  <c r="N78" i="172"/>
  <c r="H58" i="175"/>
  <c r="H15" i="172"/>
  <c r="I15" i="172"/>
  <c r="M269" i="173"/>
  <c r="H272" i="173"/>
  <c r="N212" i="173"/>
  <c r="J184" i="175"/>
  <c r="H135" i="173"/>
  <c r="I135" i="173"/>
  <c r="M90" i="173"/>
  <c r="I68" i="175"/>
  <c r="J237" i="156"/>
  <c r="F98" i="170"/>
  <c r="J128" i="156"/>
  <c r="K162" i="156"/>
  <c r="I69" i="169"/>
  <c r="H206" i="172"/>
  <c r="I201" i="172"/>
  <c r="N201" i="172"/>
  <c r="H173" i="175"/>
  <c r="M210" i="172"/>
  <c r="G182" i="175"/>
  <c r="N210" i="172"/>
  <c r="H182" i="175"/>
  <c r="N168" i="172"/>
  <c r="H142" i="175"/>
  <c r="P142" i="175"/>
  <c r="G141" i="170"/>
  <c r="M161" i="172"/>
  <c r="G135" i="175"/>
  <c r="H143" i="172"/>
  <c r="I140" i="172"/>
  <c r="N140" i="172"/>
  <c r="H114" i="175"/>
  <c r="M129" i="172"/>
  <c r="G103" i="175"/>
  <c r="Q103" i="175"/>
  <c r="H103" i="170"/>
  <c r="M121" i="172"/>
  <c r="G95" i="175"/>
  <c r="P95" i="175"/>
  <c r="G95" i="170"/>
  <c r="N121" i="172"/>
  <c r="H95" i="175"/>
  <c r="M91" i="172"/>
  <c r="G69" i="175"/>
  <c r="H73" i="172"/>
  <c r="I73" i="172"/>
  <c r="N65" i="172"/>
  <c r="H48" i="175"/>
  <c r="H37" i="172"/>
  <c r="I37" i="172"/>
  <c r="N18" i="172"/>
  <c r="H11" i="175"/>
  <c r="M18" i="172"/>
  <c r="G11" i="175"/>
  <c r="M14" i="172"/>
  <c r="I139" i="169"/>
  <c r="N139" i="169"/>
  <c r="F113" i="175"/>
  <c r="H275" i="169"/>
  <c r="M201" i="172"/>
  <c r="G173" i="175"/>
  <c r="M198" i="172"/>
  <c r="G170" i="175"/>
  <c r="H196" i="172"/>
  <c r="H176" i="172"/>
  <c r="I176" i="172"/>
  <c r="M140" i="172"/>
  <c r="G114" i="175"/>
  <c r="M137" i="172"/>
  <c r="G111" i="175"/>
  <c r="H135" i="172"/>
  <c r="I131" i="172"/>
  <c r="N131" i="172"/>
  <c r="H105" i="175"/>
  <c r="H125" i="172"/>
  <c r="M118" i="172"/>
  <c r="G92" i="175"/>
  <c r="N118" i="172"/>
  <c r="H92" i="175"/>
  <c r="H115" i="172"/>
  <c r="I115" i="172"/>
  <c r="N60" i="172"/>
  <c r="H44" i="175"/>
  <c r="M60" i="172"/>
  <c r="G44" i="175"/>
  <c r="Q44" i="175"/>
  <c r="H44" i="170"/>
  <c r="M20" i="172"/>
  <c r="G13" i="175"/>
  <c r="N20" i="172"/>
  <c r="H13" i="175"/>
  <c r="H325" i="173"/>
  <c r="M323" i="173"/>
  <c r="M206" i="173"/>
  <c r="I178" i="175"/>
  <c r="H309" i="173"/>
  <c r="M309" i="173"/>
  <c r="I277" i="175"/>
  <c r="N206" i="173"/>
  <c r="J178" i="175"/>
  <c r="H143" i="173"/>
  <c r="I143" i="173"/>
  <c r="F32" i="170"/>
  <c r="H166" i="172"/>
  <c r="I166" i="172"/>
  <c r="F179" i="172"/>
  <c r="E59" i="172"/>
  <c r="E100" i="172"/>
  <c r="E101" i="172"/>
  <c r="E180" i="172"/>
  <c r="E287" i="172"/>
  <c r="M131" i="172"/>
  <c r="G105" i="175"/>
  <c r="M64" i="172"/>
  <c r="G47" i="175"/>
  <c r="N64" i="172"/>
  <c r="H47" i="175"/>
  <c r="H24" i="172"/>
  <c r="I24" i="172"/>
  <c r="H17" i="172"/>
  <c r="I17" i="172"/>
  <c r="E179" i="173"/>
  <c r="F59" i="173"/>
  <c r="F100" i="173"/>
  <c r="F101" i="173"/>
  <c r="H125" i="173"/>
  <c r="I125" i="173"/>
  <c r="M97" i="173"/>
  <c r="I74" i="175"/>
  <c r="H325" i="176"/>
  <c r="M323" i="176"/>
  <c r="M269" i="176"/>
  <c r="H272" i="176"/>
  <c r="N213" i="176"/>
  <c r="L185" i="175"/>
  <c r="M213" i="176"/>
  <c r="K185" i="175"/>
  <c r="I126" i="172"/>
  <c r="N126" i="172"/>
  <c r="H100" i="175"/>
  <c r="I117" i="172"/>
  <c r="H145" i="172"/>
  <c r="I154" i="172"/>
  <c r="M112" i="172"/>
  <c r="I96" i="172"/>
  <c r="M96" i="172"/>
  <c r="G73" i="175"/>
  <c r="I85" i="172"/>
  <c r="M85" i="172"/>
  <c r="G64" i="175"/>
  <c r="I74" i="172"/>
  <c r="N74" i="172"/>
  <c r="H55" i="175"/>
  <c r="I198" i="173"/>
  <c r="E180" i="173"/>
  <c r="F179" i="173"/>
  <c r="E59" i="173"/>
  <c r="E100" i="173"/>
  <c r="E101" i="173"/>
  <c r="E254" i="173"/>
  <c r="E268" i="173"/>
  <c r="E274" i="173"/>
  <c r="E287" i="173"/>
  <c r="I127" i="173"/>
  <c r="H155" i="173"/>
  <c r="I190" i="173"/>
  <c r="H127" i="173"/>
  <c r="K287" i="172"/>
  <c r="K322" i="172"/>
  <c r="K327" i="172"/>
  <c r="K254" i="172"/>
  <c r="K268" i="172"/>
  <c r="K274" i="172"/>
  <c r="M204" i="173"/>
  <c r="I176" i="175"/>
  <c r="N204" i="173"/>
  <c r="J176" i="175"/>
  <c r="H201" i="173"/>
  <c r="M198" i="173"/>
  <c r="I170" i="175"/>
  <c r="N198" i="173"/>
  <c r="J170" i="175"/>
  <c r="M195" i="173"/>
  <c r="N195" i="173"/>
  <c r="J167" i="175"/>
  <c r="H174" i="173"/>
  <c r="I174" i="173"/>
  <c r="H163" i="173"/>
  <c r="I163" i="173"/>
  <c r="M159" i="173"/>
  <c r="I133" i="175"/>
  <c r="I137" i="173"/>
  <c r="H137" i="173"/>
  <c r="M70" i="173"/>
  <c r="I52" i="175"/>
  <c r="N70" i="173"/>
  <c r="J52" i="175"/>
  <c r="M176" i="176"/>
  <c r="K150" i="175"/>
  <c r="N176" i="176"/>
  <c r="L150" i="175"/>
  <c r="M65" i="172"/>
  <c r="G48" i="175"/>
  <c r="N211" i="173"/>
  <c r="J183" i="175"/>
  <c r="N178" i="173"/>
  <c r="J152" i="175"/>
  <c r="Q152" i="175"/>
  <c r="H151" i="170"/>
  <c r="N168" i="173"/>
  <c r="J142" i="175"/>
  <c r="N113" i="173"/>
  <c r="J87" i="175"/>
  <c r="H145" i="173"/>
  <c r="I154" i="173"/>
  <c r="I64" i="173"/>
  <c r="H64" i="173"/>
  <c r="H34" i="173"/>
  <c r="I34" i="173"/>
  <c r="I37" i="176"/>
  <c r="H37" i="176"/>
  <c r="H200" i="173"/>
  <c r="I214" i="173"/>
  <c r="H86" i="173"/>
  <c r="I200" i="173"/>
  <c r="I19" i="173"/>
  <c r="H19" i="173"/>
  <c r="I78" i="173"/>
  <c r="H78" i="173"/>
  <c r="M60" i="173"/>
  <c r="I44" i="175"/>
  <c r="I7" i="175"/>
  <c r="F180" i="173"/>
  <c r="M140" i="173"/>
  <c r="I114" i="175"/>
  <c r="M131" i="173"/>
  <c r="I105" i="175"/>
  <c r="M121" i="173"/>
  <c r="I95" i="175"/>
  <c r="M113" i="173"/>
  <c r="M22" i="173"/>
  <c r="I15" i="175"/>
  <c r="H199" i="176"/>
  <c r="I199" i="176"/>
  <c r="M196" i="176"/>
  <c r="K168" i="175"/>
  <c r="M171" i="176"/>
  <c r="K145" i="175"/>
  <c r="N171" i="176"/>
  <c r="L145" i="175"/>
  <c r="E179" i="176"/>
  <c r="F59" i="176"/>
  <c r="N74" i="176"/>
  <c r="L55" i="175"/>
  <c r="M74" i="176"/>
  <c r="K55" i="175"/>
  <c r="H69" i="176"/>
  <c r="I69" i="176"/>
  <c r="M27" i="176"/>
  <c r="K20" i="175"/>
  <c r="N27" i="176"/>
  <c r="L20" i="175"/>
  <c r="M22" i="176"/>
  <c r="K15" i="175"/>
  <c r="N22" i="176"/>
  <c r="L15" i="175"/>
  <c r="I68" i="172"/>
  <c r="N68" i="172"/>
  <c r="H50" i="175"/>
  <c r="I34" i="172"/>
  <c r="N34" i="172"/>
  <c r="H27" i="175"/>
  <c r="I23" i="172"/>
  <c r="N23" i="172"/>
  <c r="H16" i="175"/>
  <c r="I14" i="172"/>
  <c r="I212" i="173"/>
  <c r="M212" i="173"/>
  <c r="I184" i="175"/>
  <c r="I208" i="173"/>
  <c r="N208" i="173"/>
  <c r="J180" i="175"/>
  <c r="H305" i="173"/>
  <c r="M305" i="173"/>
  <c r="I273" i="175"/>
  <c r="I197" i="173"/>
  <c r="N197" i="173"/>
  <c r="J169" i="175"/>
  <c r="L179" i="173"/>
  <c r="I170" i="173"/>
  <c r="N170" i="173"/>
  <c r="J144" i="175"/>
  <c r="I159" i="173"/>
  <c r="N159" i="173"/>
  <c r="J133" i="175"/>
  <c r="K287" i="173"/>
  <c r="K322" i="173"/>
  <c r="K327" i="173"/>
  <c r="K254" i="173"/>
  <c r="K268" i="173"/>
  <c r="K274" i="173"/>
  <c r="N142" i="173"/>
  <c r="J116" i="175"/>
  <c r="N134" i="173"/>
  <c r="J108" i="175"/>
  <c r="N124" i="173"/>
  <c r="N115" i="173"/>
  <c r="J89" i="175"/>
  <c r="M96" i="173"/>
  <c r="I73" i="175"/>
  <c r="I90" i="173"/>
  <c r="N90" i="173"/>
  <c r="J68" i="175"/>
  <c r="I85" i="173"/>
  <c r="M81" i="173"/>
  <c r="I61" i="175"/>
  <c r="I75" i="173"/>
  <c r="N75" i="173"/>
  <c r="J56" i="175"/>
  <c r="I73" i="173"/>
  <c r="M69" i="173"/>
  <c r="I51" i="175"/>
  <c r="I63" i="173"/>
  <c r="N63" i="173"/>
  <c r="J46" i="175"/>
  <c r="I58" i="173"/>
  <c r="H27" i="173"/>
  <c r="N24" i="173"/>
  <c r="J17" i="175"/>
  <c r="I198" i="176"/>
  <c r="N198" i="176"/>
  <c r="L170" i="175"/>
  <c r="H194" i="176"/>
  <c r="I194" i="176"/>
  <c r="I166" i="176"/>
  <c r="H166" i="176"/>
  <c r="E254" i="176"/>
  <c r="E268" i="176"/>
  <c r="E274" i="176"/>
  <c r="E287" i="176"/>
  <c r="H141" i="176"/>
  <c r="I141" i="176"/>
  <c r="N141" i="173"/>
  <c r="J115" i="175"/>
  <c r="N139" i="173"/>
  <c r="J113" i="175"/>
  <c r="N132" i="173"/>
  <c r="J106" i="175"/>
  <c r="N130" i="173"/>
  <c r="J104" i="175"/>
  <c r="N122" i="173"/>
  <c r="J96" i="175"/>
  <c r="N120" i="173"/>
  <c r="J94" i="175"/>
  <c r="P94" i="175"/>
  <c r="G94" i="170"/>
  <c r="N114" i="173"/>
  <c r="J88" i="175"/>
  <c r="N112" i="173"/>
  <c r="H92" i="173"/>
  <c r="H79" i="173"/>
  <c r="H65" i="173"/>
  <c r="N30" i="173"/>
  <c r="J23" i="175"/>
  <c r="N23" i="173"/>
  <c r="J16" i="175"/>
  <c r="N14" i="173"/>
  <c r="M212" i="176"/>
  <c r="K184" i="175"/>
  <c r="N212" i="176"/>
  <c r="L184" i="175"/>
  <c r="H204" i="176"/>
  <c r="E214" i="176"/>
  <c r="F179" i="176"/>
  <c r="E59" i="176"/>
  <c r="E100" i="176"/>
  <c r="E101" i="176"/>
  <c r="N175" i="176"/>
  <c r="L149" i="175"/>
  <c r="M175" i="176"/>
  <c r="K149" i="175"/>
  <c r="Q149" i="175"/>
  <c r="H148" i="170"/>
  <c r="I144" i="176"/>
  <c r="H144" i="176"/>
  <c r="M98" i="176"/>
  <c r="K75" i="175"/>
  <c r="N98" i="176"/>
  <c r="L75" i="175"/>
  <c r="N91" i="176"/>
  <c r="L69" i="175"/>
  <c r="N95" i="173"/>
  <c r="J72" i="175"/>
  <c r="N80" i="173"/>
  <c r="J60" i="175"/>
  <c r="N68" i="173"/>
  <c r="J50" i="175"/>
  <c r="N211" i="176"/>
  <c r="L183" i="175"/>
  <c r="I178" i="176"/>
  <c r="M160" i="176"/>
  <c r="K134" i="175"/>
  <c r="N160" i="176"/>
  <c r="L134" i="175"/>
  <c r="H132" i="176"/>
  <c r="I132" i="176"/>
  <c r="I116" i="173"/>
  <c r="N116" i="173"/>
  <c r="J90" i="175"/>
  <c r="I97" i="173"/>
  <c r="N97" i="173"/>
  <c r="J74" i="175"/>
  <c r="I84" i="173"/>
  <c r="M84" i="173"/>
  <c r="I63" i="175"/>
  <c r="I70" i="173"/>
  <c r="I57" i="173"/>
  <c r="I25" i="173"/>
  <c r="N25" i="173"/>
  <c r="J18" i="175"/>
  <c r="M208" i="176"/>
  <c r="K180" i="175"/>
  <c r="N208" i="176"/>
  <c r="L180" i="175"/>
  <c r="M178" i="176"/>
  <c r="K152" i="175"/>
  <c r="N178" i="176"/>
  <c r="L152" i="175"/>
  <c r="M136" i="176"/>
  <c r="K110" i="175"/>
  <c r="N136" i="176"/>
  <c r="L110" i="175"/>
  <c r="M113" i="176"/>
  <c r="N113" i="176"/>
  <c r="L87" i="175"/>
  <c r="H118" i="173"/>
  <c r="I145" i="173"/>
  <c r="H154" i="173"/>
  <c r="I87" i="173"/>
  <c r="M87" i="173"/>
  <c r="I66" i="175"/>
  <c r="I74" i="173"/>
  <c r="M74" i="173"/>
  <c r="I55" i="175"/>
  <c r="I60" i="173"/>
  <c r="H38" i="173"/>
  <c r="H28" i="173"/>
  <c r="H309" i="176"/>
  <c r="M309" i="176"/>
  <c r="K277" i="175"/>
  <c r="I200" i="176"/>
  <c r="H200" i="176"/>
  <c r="M197" i="176"/>
  <c r="K169" i="175"/>
  <c r="N197" i="176"/>
  <c r="L169" i="175"/>
  <c r="M177" i="176"/>
  <c r="K151" i="175"/>
  <c r="N177" i="176"/>
  <c r="L151" i="175"/>
  <c r="M174" i="176"/>
  <c r="K148" i="175"/>
  <c r="N174" i="176"/>
  <c r="L148" i="175"/>
  <c r="I168" i="176"/>
  <c r="M159" i="176"/>
  <c r="K133" i="175"/>
  <c r="N159" i="176"/>
  <c r="L133" i="175"/>
  <c r="N87" i="173"/>
  <c r="J66" i="175"/>
  <c r="N60" i="173"/>
  <c r="J44" i="175"/>
  <c r="H305" i="176"/>
  <c r="M305" i="176"/>
  <c r="K273" i="175"/>
  <c r="M202" i="176"/>
  <c r="K174" i="175"/>
  <c r="M173" i="176"/>
  <c r="K147" i="175"/>
  <c r="P147" i="175"/>
  <c r="G146" i="170"/>
  <c r="N173" i="176"/>
  <c r="L147" i="175"/>
  <c r="I210" i="176"/>
  <c r="N210" i="176"/>
  <c r="L182" i="175"/>
  <c r="M168" i="176"/>
  <c r="K142" i="175"/>
  <c r="N168" i="176"/>
  <c r="L142" i="175"/>
  <c r="H122" i="176"/>
  <c r="I122" i="176"/>
  <c r="I163" i="176"/>
  <c r="I142" i="176"/>
  <c r="H137" i="176"/>
  <c r="H124" i="176"/>
  <c r="I124" i="176"/>
  <c r="H155" i="176"/>
  <c r="I190" i="176"/>
  <c r="M117" i="176"/>
  <c r="K91" i="175"/>
  <c r="N117" i="176"/>
  <c r="L91" i="175"/>
  <c r="M90" i="176"/>
  <c r="K68" i="175"/>
  <c r="N90" i="176"/>
  <c r="L68" i="175"/>
  <c r="N14" i="176"/>
  <c r="M14" i="176"/>
  <c r="N163" i="176"/>
  <c r="L137" i="175"/>
  <c r="N142" i="176"/>
  <c r="L116" i="175"/>
  <c r="H134" i="176"/>
  <c r="I134" i="176"/>
  <c r="M126" i="176"/>
  <c r="K100" i="175"/>
  <c r="N126" i="176"/>
  <c r="L100" i="175"/>
  <c r="H114" i="176"/>
  <c r="H146" i="176"/>
  <c r="I114" i="176"/>
  <c r="H145" i="176"/>
  <c r="I154" i="176"/>
  <c r="M79" i="176"/>
  <c r="K59" i="175"/>
  <c r="N79" i="176"/>
  <c r="L59" i="175"/>
  <c r="M23" i="176"/>
  <c r="K16" i="175"/>
  <c r="N43" i="175"/>
  <c r="N76" i="175"/>
  <c r="N77" i="175"/>
  <c r="O43" i="175"/>
  <c r="O76" i="175"/>
  <c r="O77" i="175"/>
  <c r="M170" i="176"/>
  <c r="K144" i="175"/>
  <c r="N167" i="176"/>
  <c r="L141" i="175"/>
  <c r="H161" i="176"/>
  <c r="I161" i="176"/>
  <c r="K287" i="176"/>
  <c r="K322" i="176"/>
  <c r="K327" i="176"/>
  <c r="K254" i="176"/>
  <c r="K268" i="176"/>
  <c r="K274" i="176"/>
  <c r="K179" i="176"/>
  <c r="N140" i="176"/>
  <c r="L114" i="175"/>
  <c r="M121" i="176"/>
  <c r="K95" i="175"/>
  <c r="N121" i="176"/>
  <c r="L95" i="175"/>
  <c r="N116" i="176"/>
  <c r="L90" i="175"/>
  <c r="H97" i="176"/>
  <c r="H92" i="176"/>
  <c r="I92" i="176"/>
  <c r="M73" i="176"/>
  <c r="K54" i="175"/>
  <c r="M68" i="176"/>
  <c r="K50" i="175"/>
  <c r="N63" i="176"/>
  <c r="L46" i="175"/>
  <c r="M131" i="176"/>
  <c r="K105" i="175"/>
  <c r="N131" i="176"/>
  <c r="L105" i="175"/>
  <c r="N118" i="176"/>
  <c r="L92" i="175"/>
  <c r="H81" i="176"/>
  <c r="I81" i="176"/>
  <c r="K86" i="175"/>
  <c r="M91" i="176"/>
  <c r="K69" i="175"/>
  <c r="N75" i="176"/>
  <c r="L56" i="175"/>
  <c r="M65" i="176"/>
  <c r="K48" i="175"/>
  <c r="N65" i="176"/>
  <c r="L48" i="175"/>
  <c r="N29" i="176"/>
  <c r="L22" i="175"/>
  <c r="M29" i="176"/>
  <c r="K22" i="175"/>
  <c r="M163" i="176"/>
  <c r="K137" i="175"/>
  <c r="M142" i="176"/>
  <c r="K116" i="175"/>
  <c r="H127" i="176"/>
  <c r="M120" i="176"/>
  <c r="K94" i="175"/>
  <c r="H115" i="176"/>
  <c r="I115" i="176"/>
  <c r="M85" i="176"/>
  <c r="K64" i="175"/>
  <c r="H18" i="176"/>
  <c r="I18" i="176"/>
  <c r="N96" i="176"/>
  <c r="L73" i="175"/>
  <c r="N85" i="176"/>
  <c r="L64" i="175"/>
  <c r="N73" i="176"/>
  <c r="L54" i="175"/>
  <c r="N139" i="176"/>
  <c r="L113" i="175"/>
  <c r="N130" i="176"/>
  <c r="L104" i="175"/>
  <c r="N120" i="176"/>
  <c r="L94" i="175"/>
  <c r="N112" i="176"/>
  <c r="I91" i="176"/>
  <c r="N87" i="176"/>
  <c r="L66" i="175"/>
  <c r="I80" i="176"/>
  <c r="N80" i="176"/>
  <c r="L60" i="175"/>
  <c r="N78" i="176"/>
  <c r="L58" i="175"/>
  <c r="I68" i="176"/>
  <c r="N68" i="176"/>
  <c r="L50" i="175"/>
  <c r="N64" i="176"/>
  <c r="L47" i="175"/>
  <c r="N30" i="176"/>
  <c r="L23" i="175"/>
  <c r="N28" i="176"/>
  <c r="L21" i="175"/>
  <c r="N23" i="176"/>
  <c r="L16" i="175"/>
  <c r="M60" i="176"/>
  <c r="K44" i="175"/>
  <c r="I25" i="176"/>
  <c r="M25" i="176"/>
  <c r="K18" i="175"/>
  <c r="I15" i="176"/>
  <c r="H15" i="176"/>
  <c r="O187" i="175"/>
  <c r="N57" i="176"/>
  <c r="N255" i="175"/>
  <c r="N290" i="175"/>
  <c r="N294" i="175"/>
  <c r="N225" i="175"/>
  <c r="N239" i="175"/>
  <c r="N244" i="175"/>
  <c r="N153" i="175"/>
  <c r="N154" i="175"/>
  <c r="P272" i="175"/>
  <c r="G271" i="170"/>
  <c r="L271" i="170"/>
  <c r="N120" i="175"/>
  <c r="K152" i="170"/>
  <c r="J224" i="170"/>
  <c r="J238" i="170"/>
  <c r="J243" i="170"/>
  <c r="J254" i="170"/>
  <c r="J289" i="170"/>
  <c r="J293" i="170"/>
  <c r="I179" i="173"/>
  <c r="H59" i="173"/>
  <c r="H100" i="173"/>
  <c r="H254" i="173"/>
  <c r="H287" i="173"/>
  <c r="L72" i="170"/>
  <c r="M72" i="170"/>
  <c r="M146" i="170"/>
  <c r="H146" i="172"/>
  <c r="Q58" i="175"/>
  <c r="H58" i="170"/>
  <c r="L94" i="170"/>
  <c r="L95" i="170"/>
  <c r="Q66" i="175"/>
  <c r="H66" i="170"/>
  <c r="M23" i="170"/>
  <c r="L23" i="170"/>
  <c r="L104" i="170"/>
  <c r="M104" i="170"/>
  <c r="I215" i="173"/>
  <c r="H214" i="173"/>
  <c r="I86" i="173"/>
  <c r="P137" i="175"/>
  <c r="G136" i="170"/>
  <c r="N115" i="176"/>
  <c r="L89" i="175"/>
  <c r="M115" i="176"/>
  <c r="K89" i="175"/>
  <c r="M166" i="176"/>
  <c r="K140" i="175"/>
  <c r="N166" i="176"/>
  <c r="L140" i="175"/>
  <c r="H310" i="176"/>
  <c r="M310" i="176"/>
  <c r="K278" i="175"/>
  <c r="N199" i="176"/>
  <c r="L171" i="175"/>
  <c r="M199" i="176"/>
  <c r="K171" i="175"/>
  <c r="E119" i="170"/>
  <c r="E128" i="170"/>
  <c r="L181" i="170"/>
  <c r="M81" i="176"/>
  <c r="K61" i="175"/>
  <c r="N81" i="176"/>
  <c r="L61" i="175"/>
  <c r="N134" i="176"/>
  <c r="L108" i="175"/>
  <c r="M134" i="176"/>
  <c r="H371" i="176"/>
  <c r="M204" i="176"/>
  <c r="K176" i="175"/>
  <c r="Q176" i="175"/>
  <c r="H175" i="170"/>
  <c r="N204" i="176"/>
  <c r="L176" i="175"/>
  <c r="M92" i="173"/>
  <c r="I70" i="175"/>
  <c r="N92" i="173"/>
  <c r="J70" i="175"/>
  <c r="J98" i="175"/>
  <c r="I129" i="175"/>
  <c r="J162" i="175"/>
  <c r="H256" i="173"/>
  <c r="M256" i="173"/>
  <c r="I227" i="175"/>
  <c r="M210" i="176"/>
  <c r="K182" i="175"/>
  <c r="I39" i="173"/>
  <c r="M208" i="173"/>
  <c r="I180" i="175"/>
  <c r="M174" i="173"/>
  <c r="I148" i="175"/>
  <c r="P148" i="175"/>
  <c r="G147" i="170"/>
  <c r="N174" i="173"/>
  <c r="J148" i="175"/>
  <c r="Q148" i="175"/>
  <c r="H147" i="170"/>
  <c r="I146" i="173"/>
  <c r="M176" i="172"/>
  <c r="G150" i="175"/>
  <c r="N176" i="172"/>
  <c r="H150" i="175"/>
  <c r="G7" i="175"/>
  <c r="P69" i="175"/>
  <c r="G69" i="170"/>
  <c r="K120" i="156"/>
  <c r="M81" i="172"/>
  <c r="G61" i="175"/>
  <c r="N81" i="172"/>
  <c r="H61" i="175"/>
  <c r="G293" i="175"/>
  <c r="N96" i="172"/>
  <c r="H73" i="175"/>
  <c r="P73" i="175"/>
  <c r="G73" i="170"/>
  <c r="M81" i="169"/>
  <c r="E61" i="175"/>
  <c r="N81" i="169"/>
  <c r="F61" i="175"/>
  <c r="M117" i="172"/>
  <c r="G91" i="175"/>
  <c r="L303" i="170"/>
  <c r="L335" i="170"/>
  <c r="E335" i="170"/>
  <c r="F119" i="170"/>
  <c r="M16" i="169"/>
  <c r="N16" i="169"/>
  <c r="H39" i="169"/>
  <c r="Q94" i="175"/>
  <c r="H94" i="170"/>
  <c r="M94" i="170"/>
  <c r="P66" i="175"/>
  <c r="G66" i="170"/>
  <c r="M29" i="170"/>
  <c r="L29" i="170"/>
  <c r="F87" i="175"/>
  <c r="K87" i="175"/>
  <c r="N19" i="173"/>
  <c r="J12" i="175"/>
  <c r="H39" i="173"/>
  <c r="M19" i="173"/>
  <c r="Q16" i="175"/>
  <c r="H16" i="170"/>
  <c r="P16" i="175"/>
  <c r="G16" i="170"/>
  <c r="L114" i="170"/>
  <c r="M122" i="176"/>
  <c r="K96" i="175"/>
  <c r="N122" i="176"/>
  <c r="L96" i="175"/>
  <c r="M38" i="173"/>
  <c r="I31" i="175"/>
  <c r="P31" i="175"/>
  <c r="G31" i="170"/>
  <c r="N38" i="173"/>
  <c r="J31" i="175"/>
  <c r="Q31" i="175"/>
  <c r="H31" i="170"/>
  <c r="M127" i="176"/>
  <c r="K101" i="175"/>
  <c r="N127" i="176"/>
  <c r="L101" i="175"/>
  <c r="M92" i="176"/>
  <c r="K70" i="175"/>
  <c r="N92" i="176"/>
  <c r="L70" i="175"/>
  <c r="N74" i="173"/>
  <c r="J55" i="175"/>
  <c r="J86" i="175"/>
  <c r="M73" i="173"/>
  <c r="I54" i="175"/>
  <c r="N73" i="173"/>
  <c r="J54" i="175"/>
  <c r="F180" i="176"/>
  <c r="M63" i="173"/>
  <c r="I46" i="175"/>
  <c r="N37" i="176"/>
  <c r="L30" i="175"/>
  <c r="M37" i="176"/>
  <c r="K30" i="175"/>
  <c r="M137" i="173"/>
  <c r="I111" i="175"/>
  <c r="Q111" i="175"/>
  <c r="H111" i="170"/>
  <c r="N137" i="173"/>
  <c r="J111" i="175"/>
  <c r="E322" i="173"/>
  <c r="E327" i="173"/>
  <c r="E363" i="173"/>
  <c r="E370" i="173"/>
  <c r="G86" i="175"/>
  <c r="K240" i="175"/>
  <c r="K243" i="175"/>
  <c r="M272" i="176"/>
  <c r="Q13" i="175"/>
  <c r="H13" i="170"/>
  <c r="P13" i="175"/>
  <c r="G13" i="170"/>
  <c r="N125" i="172"/>
  <c r="H99" i="175"/>
  <c r="M125" i="172"/>
  <c r="G99" i="175"/>
  <c r="N196" i="172"/>
  <c r="H168" i="175"/>
  <c r="M196" i="172"/>
  <c r="G168" i="175"/>
  <c r="I240" i="175"/>
  <c r="M272" i="173"/>
  <c r="H305" i="169"/>
  <c r="M305" i="169"/>
  <c r="E273" i="175"/>
  <c r="P273" i="175"/>
  <c r="G272" i="170"/>
  <c r="L272" i="170"/>
  <c r="N202" i="169"/>
  <c r="F174" i="175"/>
  <c r="I214" i="169"/>
  <c r="H86" i="169"/>
  <c r="M202" i="169"/>
  <c r="Q151" i="175"/>
  <c r="H150" i="170"/>
  <c r="P151" i="175"/>
  <c r="G150" i="170"/>
  <c r="N57" i="173"/>
  <c r="J120" i="156"/>
  <c r="K127" i="156"/>
  <c r="E87" i="175"/>
  <c r="P149" i="175"/>
  <c r="G148" i="170"/>
  <c r="P182" i="175"/>
  <c r="G181" i="170"/>
  <c r="M181" i="170"/>
  <c r="Q182" i="175"/>
  <c r="H181" i="170"/>
  <c r="P183" i="175"/>
  <c r="G182" i="170"/>
  <c r="L59" i="176"/>
  <c r="L100" i="176"/>
  <c r="L101" i="176"/>
  <c r="K180" i="176"/>
  <c r="F86" i="176"/>
  <c r="F100" i="176"/>
  <c r="F101" i="176"/>
  <c r="E215" i="176"/>
  <c r="P55" i="175"/>
  <c r="G55" i="170"/>
  <c r="Q55" i="175"/>
  <c r="H55" i="170"/>
  <c r="I87" i="175"/>
  <c r="K291" i="175"/>
  <c r="K293" i="175"/>
  <c r="M325" i="176"/>
  <c r="N125" i="173"/>
  <c r="J99" i="175"/>
  <c r="M125" i="173"/>
  <c r="I99" i="175"/>
  <c r="N143" i="173"/>
  <c r="J117" i="175"/>
  <c r="M143" i="173"/>
  <c r="I117" i="175"/>
  <c r="M92" i="172"/>
  <c r="G70" i="175"/>
  <c r="N92" i="172"/>
  <c r="H70" i="175"/>
  <c r="I158" i="172"/>
  <c r="H179" i="172"/>
  <c r="I59" i="172"/>
  <c r="N144" i="172"/>
  <c r="H118" i="175"/>
  <c r="M144" i="172"/>
  <c r="G118" i="175"/>
  <c r="I215" i="169"/>
  <c r="H42" i="175"/>
  <c r="P116" i="175"/>
  <c r="G116" i="170"/>
  <c r="M69" i="172"/>
  <c r="G51" i="175"/>
  <c r="N69" i="172"/>
  <c r="H51" i="175"/>
  <c r="M57" i="173"/>
  <c r="M160" i="172"/>
  <c r="G134" i="175"/>
  <c r="N160" i="172"/>
  <c r="H134" i="175"/>
  <c r="P15" i="175"/>
  <c r="G15" i="170"/>
  <c r="Q15" i="175"/>
  <c r="H15" i="170"/>
  <c r="P145" i="175"/>
  <c r="G144" i="170"/>
  <c r="Q145" i="175"/>
  <c r="H144" i="170"/>
  <c r="Q75" i="175"/>
  <c r="H75" i="170"/>
  <c r="L75" i="170"/>
  <c r="H214" i="169"/>
  <c r="I86" i="169"/>
  <c r="M68" i="172"/>
  <c r="G50" i="175"/>
  <c r="M200" i="173"/>
  <c r="I172" i="175"/>
  <c r="N200" i="173"/>
  <c r="J172" i="175"/>
  <c r="H215" i="173"/>
  <c r="N164" i="172"/>
  <c r="H138" i="175"/>
  <c r="M164" i="172"/>
  <c r="G138" i="175"/>
  <c r="E127" i="170"/>
  <c r="J217" i="156"/>
  <c r="J246" i="156"/>
  <c r="K152" i="156"/>
  <c r="J43" i="156"/>
  <c r="H214" i="176"/>
  <c r="I86" i="176"/>
  <c r="I215" i="176"/>
  <c r="J7" i="175"/>
  <c r="M141" i="176"/>
  <c r="K115" i="175"/>
  <c r="Q115" i="175"/>
  <c r="H115" i="170"/>
  <c r="N141" i="176"/>
  <c r="L115" i="175"/>
  <c r="M78" i="173"/>
  <c r="I58" i="175"/>
  <c r="P58" i="175"/>
  <c r="G58" i="170"/>
  <c r="N78" i="173"/>
  <c r="J58" i="175"/>
  <c r="N84" i="173"/>
  <c r="J63" i="175"/>
  <c r="Q63" i="175"/>
  <c r="H63" i="170"/>
  <c r="I167" i="175"/>
  <c r="P167" i="175"/>
  <c r="G166" i="170"/>
  <c r="E363" i="172"/>
  <c r="E370" i="172"/>
  <c r="E322" i="172"/>
  <c r="E327" i="172"/>
  <c r="N135" i="172"/>
  <c r="H109" i="175"/>
  <c r="M135" i="172"/>
  <c r="G109" i="175"/>
  <c r="H371" i="172"/>
  <c r="M15" i="172"/>
  <c r="G8" i="175"/>
  <c r="N15" i="172"/>
  <c r="H8" i="175"/>
  <c r="H275" i="172"/>
  <c r="G42" i="175"/>
  <c r="M126" i="172"/>
  <c r="G100" i="175"/>
  <c r="P115" i="175"/>
  <c r="G115" i="170"/>
  <c r="G241" i="175"/>
  <c r="M272" i="172"/>
  <c r="M155" i="169"/>
  <c r="N190" i="169"/>
  <c r="F101" i="175"/>
  <c r="E129" i="175"/>
  <c r="F162" i="175"/>
  <c r="Q185" i="175"/>
  <c r="H184" i="170"/>
  <c r="M184" i="170"/>
  <c r="Q142" i="175"/>
  <c r="H141" i="170"/>
  <c r="L141" i="170"/>
  <c r="Q141" i="175"/>
  <c r="H140" i="170"/>
  <c r="M140" i="170"/>
  <c r="M24" i="172"/>
  <c r="G17" i="175"/>
  <c r="N24" i="172"/>
  <c r="H17" i="175"/>
  <c r="H39" i="172"/>
  <c r="M35" i="172"/>
  <c r="G28" i="175"/>
  <c r="N35" i="172"/>
  <c r="H28" i="175"/>
  <c r="N85" i="172"/>
  <c r="H64" i="175"/>
  <c r="P64" i="175"/>
  <c r="G64" i="170"/>
  <c r="N97" i="176"/>
  <c r="L74" i="175"/>
  <c r="M97" i="176"/>
  <c r="K74" i="175"/>
  <c r="P74" i="175"/>
  <c r="G74" i="170"/>
  <c r="M144" i="176"/>
  <c r="K118" i="175"/>
  <c r="I158" i="176"/>
  <c r="H179" i="176"/>
  <c r="I59" i="176"/>
  <c r="I100" i="176"/>
  <c r="N144" i="176"/>
  <c r="L118" i="175"/>
  <c r="H256" i="176"/>
  <c r="M256" i="176"/>
  <c r="K227" i="175"/>
  <c r="M194" i="176"/>
  <c r="N194" i="176"/>
  <c r="L166" i="175"/>
  <c r="I214" i="176"/>
  <c r="H86" i="176"/>
  <c r="M18" i="176"/>
  <c r="K11" i="175"/>
  <c r="P11" i="175"/>
  <c r="G11" i="170"/>
  <c r="N18" i="176"/>
  <c r="L11" i="175"/>
  <c r="Q11" i="175"/>
  <c r="H11" i="170"/>
  <c r="M161" i="176"/>
  <c r="K135" i="175"/>
  <c r="P135" i="175"/>
  <c r="G134" i="170"/>
  <c r="N161" i="176"/>
  <c r="L135" i="175"/>
  <c r="M114" i="176"/>
  <c r="K88" i="175"/>
  <c r="P88" i="175"/>
  <c r="G88" i="170"/>
  <c r="N114" i="176"/>
  <c r="L88" i="175"/>
  <c r="N200" i="176"/>
  <c r="L172" i="175"/>
  <c r="M200" i="176"/>
  <c r="K172" i="175"/>
  <c r="M118" i="173"/>
  <c r="I92" i="175"/>
  <c r="P92" i="175"/>
  <c r="G92" i="170"/>
  <c r="N118" i="173"/>
  <c r="J92" i="175"/>
  <c r="E322" i="176"/>
  <c r="E327" i="176"/>
  <c r="E363" i="176"/>
  <c r="E370" i="176"/>
  <c r="M85" i="173"/>
  <c r="I64" i="175"/>
  <c r="N85" i="173"/>
  <c r="J64" i="175"/>
  <c r="M34" i="173"/>
  <c r="I27" i="175"/>
  <c r="N34" i="173"/>
  <c r="J27" i="175"/>
  <c r="Q27" i="175"/>
  <c r="H27" i="170"/>
  <c r="M25" i="173"/>
  <c r="I18" i="175"/>
  <c r="M198" i="176"/>
  <c r="K170" i="175"/>
  <c r="P170" i="175"/>
  <c r="G169" i="170"/>
  <c r="M75" i="173"/>
  <c r="I56" i="175"/>
  <c r="Q56" i="175"/>
  <c r="H56" i="170"/>
  <c r="M37" i="172"/>
  <c r="G30" i="175"/>
  <c r="N37" i="172"/>
  <c r="H30" i="175"/>
  <c r="N206" i="172"/>
  <c r="H178" i="175"/>
  <c r="H309" i="172"/>
  <c r="M309" i="172"/>
  <c r="G277" i="175"/>
  <c r="P277" i="175"/>
  <c r="G276" i="170"/>
  <c r="L276" i="170"/>
  <c r="M206" i="172"/>
  <c r="G178" i="175"/>
  <c r="M197" i="172"/>
  <c r="G169" i="175"/>
  <c r="N197" i="172"/>
  <c r="H169" i="175"/>
  <c r="E43" i="156"/>
  <c r="E76" i="156"/>
  <c r="E77" i="156"/>
  <c r="F153" i="156"/>
  <c r="P227" i="175"/>
  <c r="G226" i="170"/>
  <c r="L226" i="170"/>
  <c r="E108" i="175"/>
  <c r="M28" i="169"/>
  <c r="E21" i="175"/>
  <c r="N28" i="169"/>
  <c r="F21" i="175"/>
  <c r="P44" i="175"/>
  <c r="G44" i="170"/>
  <c r="Q105" i="175"/>
  <c r="H105" i="170"/>
  <c r="P105" i="175"/>
  <c r="G105" i="170"/>
  <c r="M79" i="173"/>
  <c r="I59" i="175"/>
  <c r="Q59" i="175"/>
  <c r="H59" i="170"/>
  <c r="N79" i="173"/>
  <c r="J59" i="175"/>
  <c r="L180" i="173"/>
  <c r="K59" i="173"/>
  <c r="K100" i="173"/>
  <c r="K101" i="173"/>
  <c r="H179" i="173"/>
  <c r="I59" i="173"/>
  <c r="I100" i="173"/>
  <c r="M127" i="173"/>
  <c r="I101" i="175"/>
  <c r="N127" i="173"/>
  <c r="J101" i="175"/>
  <c r="M166" i="172"/>
  <c r="G140" i="175"/>
  <c r="N166" i="172"/>
  <c r="H140" i="175"/>
  <c r="H310" i="172"/>
  <c r="M310" i="172"/>
  <c r="G278" i="175"/>
  <c r="P278" i="175"/>
  <c r="G277" i="170"/>
  <c r="L277" i="170"/>
  <c r="M34" i="172"/>
  <c r="G27" i="175"/>
  <c r="G108" i="175"/>
  <c r="L86" i="175"/>
  <c r="K7" i="175"/>
  <c r="N124" i="176"/>
  <c r="M124" i="176"/>
  <c r="K98" i="175"/>
  <c r="M80" i="176"/>
  <c r="K60" i="175"/>
  <c r="P60" i="175"/>
  <c r="G60" i="170"/>
  <c r="L7" i="175"/>
  <c r="M137" i="176"/>
  <c r="K111" i="175"/>
  <c r="N137" i="176"/>
  <c r="L111" i="175"/>
  <c r="J43" i="170"/>
  <c r="J76" i="170"/>
  <c r="J77" i="170"/>
  <c r="K153" i="170"/>
  <c r="N15" i="176"/>
  <c r="L8" i="175"/>
  <c r="H39" i="176"/>
  <c r="M15" i="176"/>
  <c r="K8" i="175"/>
  <c r="Q22" i="175"/>
  <c r="H22" i="170"/>
  <c r="N25" i="176"/>
  <c r="L18" i="175"/>
  <c r="H275" i="176"/>
  <c r="Q147" i="175"/>
  <c r="H146" i="170"/>
  <c r="L146" i="170"/>
  <c r="I145" i="176"/>
  <c r="H154" i="176"/>
  <c r="M27" i="173"/>
  <c r="I20" i="175"/>
  <c r="N27" i="173"/>
  <c r="J20" i="175"/>
  <c r="I39" i="172"/>
  <c r="M116" i="173"/>
  <c r="I90" i="175"/>
  <c r="P90" i="175"/>
  <c r="G90" i="170"/>
  <c r="M197" i="173"/>
  <c r="I169" i="175"/>
  <c r="M64" i="173"/>
  <c r="I47" i="175"/>
  <c r="P47" i="175"/>
  <c r="G47" i="170"/>
  <c r="N64" i="173"/>
  <c r="J47" i="175"/>
  <c r="M163" i="173"/>
  <c r="I137" i="175"/>
  <c r="N163" i="173"/>
  <c r="J137" i="175"/>
  <c r="Q137" i="175"/>
  <c r="H136" i="170"/>
  <c r="M17" i="172"/>
  <c r="G10" i="175"/>
  <c r="N17" i="172"/>
  <c r="H10" i="175"/>
  <c r="Q114" i="175"/>
  <c r="H114" i="170"/>
  <c r="M114" i="170"/>
  <c r="M139" i="169"/>
  <c r="E113" i="175"/>
  <c r="I146" i="169"/>
  <c r="H145" i="169"/>
  <c r="N69" i="169"/>
  <c r="F51" i="175"/>
  <c r="M69" i="169"/>
  <c r="E51" i="175"/>
  <c r="N135" i="173"/>
  <c r="J109" i="175"/>
  <c r="H371" i="173"/>
  <c r="M135" i="173"/>
  <c r="Q90" i="175"/>
  <c r="H90" i="170"/>
  <c r="Q133" i="175"/>
  <c r="H132" i="170"/>
  <c r="P133" i="175"/>
  <c r="G132" i="170"/>
  <c r="N208" i="172"/>
  <c r="H180" i="175"/>
  <c r="M208" i="172"/>
  <c r="G180" i="175"/>
  <c r="H155" i="172"/>
  <c r="I190" i="172"/>
  <c r="P176" i="175"/>
  <c r="G175" i="170"/>
  <c r="F180" i="172"/>
  <c r="M27" i="172"/>
  <c r="G20" i="175"/>
  <c r="N27" i="172"/>
  <c r="H20" i="175"/>
  <c r="M212" i="172"/>
  <c r="G184" i="175"/>
  <c r="N212" i="172"/>
  <c r="H184" i="175"/>
  <c r="Q184" i="175"/>
  <c r="H183" i="170"/>
  <c r="P184" i="175"/>
  <c r="G183" i="170"/>
  <c r="Q96" i="175"/>
  <c r="H96" i="170"/>
  <c r="P96" i="175"/>
  <c r="G96" i="170"/>
  <c r="P52" i="175"/>
  <c r="G52" i="170"/>
  <c r="P103" i="175"/>
  <c r="G103" i="170"/>
  <c r="P152" i="175"/>
  <c r="G151" i="170"/>
  <c r="Q95" i="175"/>
  <c r="H95" i="170"/>
  <c r="M95" i="170"/>
  <c r="P93" i="175"/>
  <c r="G93" i="170"/>
  <c r="M28" i="173"/>
  <c r="I21" i="175"/>
  <c r="N28" i="173"/>
  <c r="J21" i="175"/>
  <c r="M73" i="172"/>
  <c r="G54" i="175"/>
  <c r="N73" i="172"/>
  <c r="H54" i="175"/>
  <c r="L41" i="175"/>
  <c r="I39" i="176"/>
  <c r="H275" i="173"/>
  <c r="M132" i="176"/>
  <c r="K106" i="175"/>
  <c r="Q106" i="175"/>
  <c r="H106" i="170"/>
  <c r="N132" i="176"/>
  <c r="L106" i="175"/>
  <c r="H146" i="173"/>
  <c r="M65" i="173"/>
  <c r="I48" i="175"/>
  <c r="N65" i="173"/>
  <c r="J48" i="175"/>
  <c r="E180" i="176"/>
  <c r="M58" i="173"/>
  <c r="I42" i="175"/>
  <c r="N58" i="173"/>
  <c r="J42" i="175"/>
  <c r="M69" i="176"/>
  <c r="K51" i="175"/>
  <c r="N69" i="176"/>
  <c r="L51" i="175"/>
  <c r="M170" i="173"/>
  <c r="I144" i="175"/>
  <c r="P144" i="175"/>
  <c r="G143" i="170"/>
  <c r="N201" i="173"/>
  <c r="J173" i="175"/>
  <c r="M201" i="173"/>
  <c r="I173" i="175"/>
  <c r="Q173" i="175"/>
  <c r="H172" i="170"/>
  <c r="I291" i="175"/>
  <c r="I293" i="175"/>
  <c r="M325" i="173"/>
  <c r="M115" i="172"/>
  <c r="G89" i="175"/>
  <c r="N115" i="172"/>
  <c r="I145" i="172"/>
  <c r="H154" i="172"/>
  <c r="N14" i="172"/>
  <c r="N143" i="172"/>
  <c r="H117" i="175"/>
  <c r="M143" i="172"/>
  <c r="G117" i="175"/>
  <c r="K187" i="156"/>
  <c r="K186" i="156"/>
  <c r="J65" i="156"/>
  <c r="E65" i="170"/>
  <c r="J186" i="156"/>
  <c r="M136" i="172"/>
  <c r="G110" i="175"/>
  <c r="P110" i="175"/>
  <c r="G110" i="170"/>
  <c r="N136" i="172"/>
  <c r="H110" i="175"/>
  <c r="Q110" i="175"/>
  <c r="H110" i="170"/>
  <c r="M91" i="173"/>
  <c r="I69" i="175"/>
  <c r="Q69" i="175"/>
  <c r="H69" i="170"/>
  <c r="N91" i="173"/>
  <c r="J69" i="175"/>
  <c r="M124" i="172"/>
  <c r="G98" i="175"/>
  <c r="N124" i="172"/>
  <c r="Q68" i="175"/>
  <c r="H68" i="170"/>
  <c r="P68" i="175"/>
  <c r="G68" i="170"/>
  <c r="I9" i="175"/>
  <c r="M39" i="173"/>
  <c r="M65" i="169"/>
  <c r="E48" i="175"/>
  <c r="N65" i="169"/>
  <c r="F48" i="175"/>
  <c r="Q134" i="175"/>
  <c r="H133" i="170"/>
  <c r="P134" i="175"/>
  <c r="G133" i="170"/>
  <c r="P22" i="175"/>
  <c r="G22" i="170"/>
  <c r="L26" i="170"/>
  <c r="M26" i="170"/>
  <c r="Q116" i="175"/>
  <c r="H116" i="170"/>
  <c r="L92" i="170"/>
  <c r="M11" i="170"/>
  <c r="L11" i="170"/>
  <c r="M58" i="170"/>
  <c r="L58" i="170"/>
  <c r="M147" i="170"/>
  <c r="L147" i="170"/>
  <c r="M110" i="170"/>
  <c r="L110" i="170"/>
  <c r="M31" i="170"/>
  <c r="L31" i="170"/>
  <c r="L90" i="170"/>
  <c r="M90" i="170"/>
  <c r="L88" i="170"/>
  <c r="M133" i="170"/>
  <c r="L133" i="170"/>
  <c r="E119" i="175"/>
  <c r="F128" i="175"/>
  <c r="M155" i="172"/>
  <c r="N190" i="172"/>
  <c r="H98" i="175"/>
  <c r="G129" i="175"/>
  <c r="H162" i="175"/>
  <c r="P27" i="175"/>
  <c r="G27" i="170"/>
  <c r="P113" i="175"/>
  <c r="G113" i="170"/>
  <c r="Q113" i="175"/>
  <c r="H113" i="170"/>
  <c r="L115" i="170"/>
  <c r="M115" i="170"/>
  <c r="N39" i="173"/>
  <c r="Q64" i="175"/>
  <c r="H64" i="170"/>
  <c r="L64" i="170"/>
  <c r="M96" i="170"/>
  <c r="L96" i="170"/>
  <c r="I109" i="175"/>
  <c r="I337" i="175"/>
  <c r="M371" i="173"/>
  <c r="N39" i="176"/>
  <c r="N146" i="176"/>
  <c r="Q140" i="175"/>
  <c r="H139" i="170"/>
  <c r="P140" i="175"/>
  <c r="G139" i="170"/>
  <c r="E337" i="175"/>
  <c r="N214" i="173"/>
  <c r="M86" i="173"/>
  <c r="I65" i="175"/>
  <c r="J32" i="175"/>
  <c r="Q88" i="175"/>
  <c r="H88" i="170"/>
  <c r="M88" i="170"/>
  <c r="Q101" i="175"/>
  <c r="H101" i="170"/>
  <c r="I41" i="175"/>
  <c r="M146" i="169"/>
  <c r="J41" i="175"/>
  <c r="L13" i="170"/>
  <c r="M13" i="170"/>
  <c r="M16" i="170"/>
  <c r="L16" i="170"/>
  <c r="M145" i="169"/>
  <c r="N154" i="169"/>
  <c r="P91" i="175"/>
  <c r="G91" i="170"/>
  <c r="Q91" i="175"/>
  <c r="H91" i="170"/>
  <c r="I146" i="172"/>
  <c r="M141" i="170"/>
  <c r="H268" i="173"/>
  <c r="H274" i="173"/>
  <c r="M183" i="170"/>
  <c r="L183" i="170"/>
  <c r="I12" i="175"/>
  <c r="M275" i="173"/>
  <c r="I186" i="175"/>
  <c r="L22" i="170"/>
  <c r="M22" i="170"/>
  <c r="Q48" i="175"/>
  <c r="H48" i="170"/>
  <c r="P48" i="175"/>
  <c r="G48" i="170"/>
  <c r="H7" i="175"/>
  <c r="N39" i="172"/>
  <c r="L151" i="170"/>
  <c r="M151" i="170"/>
  <c r="L175" i="170"/>
  <c r="M175" i="170"/>
  <c r="L32" i="175"/>
  <c r="M145" i="176"/>
  <c r="N154" i="176"/>
  <c r="P173" i="175"/>
  <c r="G172" i="170"/>
  <c r="M371" i="169"/>
  <c r="Q169" i="175"/>
  <c r="H168" i="170"/>
  <c r="P169" i="175"/>
  <c r="G168" i="170"/>
  <c r="P18" i="175"/>
  <c r="G18" i="170"/>
  <c r="Q18" i="175"/>
  <c r="H18" i="170"/>
  <c r="P17" i="175"/>
  <c r="G17" i="170"/>
  <c r="Q17" i="175"/>
  <c r="H17" i="170"/>
  <c r="P100" i="175"/>
  <c r="G100" i="170"/>
  <c r="Q100" i="175"/>
  <c r="H100" i="170"/>
  <c r="Q8" i="175"/>
  <c r="H8" i="170"/>
  <c r="P8" i="175"/>
  <c r="G8" i="170"/>
  <c r="I187" i="175"/>
  <c r="J186" i="175"/>
  <c r="J187" i="175"/>
  <c r="P138" i="175"/>
  <c r="G137" i="170"/>
  <c r="Q138" i="175"/>
  <c r="H137" i="170"/>
  <c r="P50" i="175"/>
  <c r="G50" i="170"/>
  <c r="Q50" i="175"/>
  <c r="H50" i="170"/>
  <c r="P101" i="175"/>
  <c r="G101" i="170"/>
  <c r="M158" i="172"/>
  <c r="G132" i="175"/>
  <c r="N158" i="172"/>
  <c r="H132" i="175"/>
  <c r="N145" i="169"/>
  <c r="L150" i="170"/>
  <c r="M150" i="170"/>
  <c r="I243" i="175"/>
  <c r="P240" i="175"/>
  <c r="K108" i="175"/>
  <c r="K337" i="175"/>
  <c r="M371" i="176"/>
  <c r="P111" i="175"/>
  <c r="G111" i="170"/>
  <c r="H180" i="173"/>
  <c r="Q54" i="175"/>
  <c r="H54" i="170"/>
  <c r="P54" i="175"/>
  <c r="G54" i="170"/>
  <c r="H214" i="172"/>
  <c r="M69" i="170"/>
  <c r="L69" i="170"/>
  <c r="L52" i="170"/>
  <c r="M52" i="170"/>
  <c r="P51" i="175"/>
  <c r="G51" i="170"/>
  <c r="Q51" i="175"/>
  <c r="H51" i="170"/>
  <c r="E186" i="175"/>
  <c r="P42" i="175"/>
  <c r="G42" i="170"/>
  <c r="Q42" i="175"/>
  <c r="H42" i="170"/>
  <c r="P109" i="175"/>
  <c r="G109" i="170"/>
  <c r="Q135" i="175"/>
  <c r="H134" i="170"/>
  <c r="L134" i="170"/>
  <c r="M116" i="170"/>
  <c r="L116" i="170"/>
  <c r="P70" i="175"/>
  <c r="G70" i="170"/>
  <c r="Q70" i="175"/>
  <c r="H70" i="170"/>
  <c r="N145" i="173"/>
  <c r="M154" i="173"/>
  <c r="H215" i="169"/>
  <c r="I214" i="172"/>
  <c r="H86" i="172"/>
  <c r="I119" i="175"/>
  <c r="J128" i="175"/>
  <c r="H101" i="173"/>
  <c r="F9" i="175"/>
  <c r="F32" i="175"/>
  <c r="N39" i="169"/>
  <c r="M39" i="172"/>
  <c r="M155" i="173"/>
  <c r="N190" i="173"/>
  <c r="Q92" i="175"/>
  <c r="H92" i="170"/>
  <c r="M92" i="170"/>
  <c r="L140" i="170"/>
  <c r="M158" i="176"/>
  <c r="K132" i="175"/>
  <c r="N158" i="176"/>
  <c r="L132" i="175"/>
  <c r="H89" i="175"/>
  <c r="Q180" i="175"/>
  <c r="H179" i="170"/>
  <c r="P180" i="175"/>
  <c r="G179" i="170"/>
  <c r="M371" i="172"/>
  <c r="L68" i="170"/>
  <c r="M68" i="170"/>
  <c r="J187" i="156"/>
  <c r="K65" i="156"/>
  <c r="F65" i="170"/>
  <c r="Q89" i="175"/>
  <c r="H89" i="170"/>
  <c r="P89" i="175"/>
  <c r="G89" i="170"/>
  <c r="P56" i="175"/>
  <c r="G56" i="170"/>
  <c r="H287" i="176"/>
  <c r="H180" i="176"/>
  <c r="I179" i="176"/>
  <c r="H59" i="176"/>
  <c r="H100" i="176"/>
  <c r="H101" i="176"/>
  <c r="H254" i="176"/>
  <c r="H268" i="176"/>
  <c r="H274" i="176"/>
  <c r="M155" i="176"/>
  <c r="N190" i="176"/>
  <c r="L98" i="175"/>
  <c r="K129" i="175"/>
  <c r="L162" i="175"/>
  <c r="G337" i="175"/>
  <c r="I180" i="173"/>
  <c r="P59" i="175"/>
  <c r="G59" i="170"/>
  <c r="Q28" i="175"/>
  <c r="H28" i="170"/>
  <c r="P28" i="175"/>
  <c r="G28" i="170"/>
  <c r="M214" i="169"/>
  <c r="N86" i="169"/>
  <c r="F65" i="175"/>
  <c r="M145" i="172"/>
  <c r="N154" i="172"/>
  <c r="I120" i="175"/>
  <c r="L182" i="170"/>
  <c r="M182" i="170"/>
  <c r="E174" i="175"/>
  <c r="N214" i="169"/>
  <c r="M86" i="169"/>
  <c r="E65" i="175"/>
  <c r="M215" i="169"/>
  <c r="Q168" i="175"/>
  <c r="H167" i="170"/>
  <c r="P168" i="175"/>
  <c r="G167" i="170"/>
  <c r="N145" i="172"/>
  <c r="M154" i="172"/>
  <c r="E9" i="175"/>
  <c r="M39" i="169"/>
  <c r="M275" i="169"/>
  <c r="N214" i="172"/>
  <c r="M86" i="172"/>
  <c r="G65" i="175"/>
  <c r="M275" i="172"/>
  <c r="Q73" i="175"/>
  <c r="H73" i="170"/>
  <c r="L73" i="170"/>
  <c r="L184" i="170"/>
  <c r="Q60" i="175"/>
  <c r="H60" i="170"/>
  <c r="M60" i="170"/>
  <c r="L103" i="170"/>
  <c r="M103" i="170"/>
  <c r="Q178" i="175"/>
  <c r="H177" i="170"/>
  <c r="P178" i="175"/>
  <c r="G177" i="170"/>
  <c r="P61" i="175"/>
  <c r="G61" i="170"/>
  <c r="Q61" i="175"/>
  <c r="H61" i="170"/>
  <c r="L136" i="170"/>
  <c r="M136" i="170"/>
  <c r="I180" i="176"/>
  <c r="I101" i="176"/>
  <c r="M93" i="170"/>
  <c r="L93" i="170"/>
  <c r="L132" i="170"/>
  <c r="M132" i="170"/>
  <c r="I154" i="169"/>
  <c r="H146" i="169"/>
  <c r="M39" i="176"/>
  <c r="L44" i="170"/>
  <c r="M44" i="170"/>
  <c r="H215" i="176"/>
  <c r="Q144" i="175"/>
  <c r="H143" i="170"/>
  <c r="L143" i="170"/>
  <c r="E43" i="170"/>
  <c r="E76" i="170"/>
  <c r="E77" i="170"/>
  <c r="J76" i="156"/>
  <c r="J77" i="156"/>
  <c r="L144" i="170"/>
  <c r="M144" i="170"/>
  <c r="H186" i="175"/>
  <c r="F127" i="170"/>
  <c r="J152" i="156"/>
  <c r="K153" i="156"/>
  <c r="Q46" i="175"/>
  <c r="H46" i="170"/>
  <c r="P46" i="175"/>
  <c r="G46" i="170"/>
  <c r="N145" i="176"/>
  <c r="M154" i="176"/>
  <c r="L66" i="170"/>
  <c r="M66" i="170"/>
  <c r="Q47" i="175"/>
  <c r="H47" i="170"/>
  <c r="L47" i="170"/>
  <c r="P63" i="175"/>
  <c r="G63" i="170"/>
  <c r="P291" i="175"/>
  <c r="G245" i="175"/>
  <c r="G32" i="175"/>
  <c r="I101" i="173"/>
  <c r="F161" i="170"/>
  <c r="Q167" i="175"/>
  <c r="H166" i="170"/>
  <c r="L166" i="170"/>
  <c r="I179" i="172"/>
  <c r="H59" i="172"/>
  <c r="H100" i="172"/>
  <c r="H254" i="172"/>
  <c r="H268" i="172"/>
  <c r="H274" i="172"/>
  <c r="H180" i="172"/>
  <c r="H287" i="172"/>
  <c r="M105" i="170"/>
  <c r="L105" i="170"/>
  <c r="M275" i="176"/>
  <c r="Q30" i="175"/>
  <c r="H30" i="170"/>
  <c r="P30" i="175"/>
  <c r="G30" i="170"/>
  <c r="P241" i="175"/>
  <c r="G240" i="170"/>
  <c r="L240" i="170"/>
  <c r="G243" i="175"/>
  <c r="E254" i="170"/>
  <c r="E289" i="170"/>
  <c r="E293" i="170"/>
  <c r="J281" i="156"/>
  <c r="J285" i="156"/>
  <c r="Q99" i="175"/>
  <c r="H99" i="170"/>
  <c r="P99" i="175"/>
  <c r="G99" i="170"/>
  <c r="H119" i="175"/>
  <c r="G128" i="175"/>
  <c r="P86" i="175"/>
  <c r="Q86" i="175"/>
  <c r="Q170" i="175"/>
  <c r="H169" i="170"/>
  <c r="L169" i="170"/>
  <c r="M75" i="170"/>
  <c r="Q74" i="175"/>
  <c r="H74" i="170"/>
  <c r="L74" i="170"/>
  <c r="P10" i="175"/>
  <c r="G10" i="170"/>
  <c r="Q10" i="175"/>
  <c r="H10" i="170"/>
  <c r="Q87" i="175"/>
  <c r="H87" i="170"/>
  <c r="P87" i="175"/>
  <c r="G87" i="170"/>
  <c r="F119" i="175"/>
  <c r="E128" i="175"/>
  <c r="E120" i="175"/>
  <c r="M145" i="173"/>
  <c r="N154" i="173"/>
  <c r="P117" i="175"/>
  <c r="G117" i="170"/>
  <c r="Q117" i="175"/>
  <c r="H117" i="170"/>
  <c r="P20" i="175"/>
  <c r="G20" i="170"/>
  <c r="Q20" i="175"/>
  <c r="H20" i="170"/>
  <c r="K245" i="175"/>
  <c r="K32" i="175"/>
  <c r="P21" i="175"/>
  <c r="G21" i="170"/>
  <c r="Q21" i="175"/>
  <c r="H21" i="170"/>
  <c r="K166" i="175"/>
  <c r="N214" i="176"/>
  <c r="M86" i="176"/>
  <c r="K65" i="175"/>
  <c r="H101" i="172"/>
  <c r="E224" i="170"/>
  <c r="E238" i="170"/>
  <c r="E243" i="170"/>
  <c r="J231" i="156"/>
  <c r="J236" i="156"/>
  <c r="P172" i="175"/>
  <c r="G171" i="170"/>
  <c r="Q172" i="175"/>
  <c r="H171" i="170"/>
  <c r="M15" i="170"/>
  <c r="L15" i="170"/>
  <c r="P118" i="175"/>
  <c r="G118" i="170"/>
  <c r="Q118" i="175"/>
  <c r="H118" i="170"/>
  <c r="M55" i="170"/>
  <c r="L55" i="170"/>
  <c r="M148" i="170"/>
  <c r="L148" i="170"/>
  <c r="P106" i="175"/>
  <c r="G106" i="170"/>
  <c r="Q150" i="175"/>
  <c r="H149" i="170"/>
  <c r="P150" i="175"/>
  <c r="G149" i="170"/>
  <c r="Q171" i="175"/>
  <c r="H170" i="170"/>
  <c r="P171" i="175"/>
  <c r="G170" i="170"/>
  <c r="I146" i="176"/>
  <c r="H363" i="173"/>
  <c r="H322" i="173"/>
  <c r="H327" i="173"/>
  <c r="L59" i="170"/>
  <c r="M59" i="170"/>
  <c r="M179" i="176"/>
  <c r="N59" i="176"/>
  <c r="H32" i="175"/>
  <c r="P7" i="175"/>
  <c r="Q7" i="175"/>
  <c r="Q12" i="175"/>
  <c r="H12" i="170"/>
  <c r="P12" i="175"/>
  <c r="G12" i="170"/>
  <c r="L91" i="170"/>
  <c r="M91" i="170"/>
  <c r="M27" i="170"/>
  <c r="L27" i="170"/>
  <c r="M166" i="170"/>
  <c r="L106" i="170"/>
  <c r="M106" i="170"/>
  <c r="L20" i="170"/>
  <c r="M20" i="170"/>
  <c r="L30" i="170"/>
  <c r="M30" i="170"/>
  <c r="P293" i="175"/>
  <c r="G290" i="170"/>
  <c r="M146" i="172"/>
  <c r="H179" i="169"/>
  <c r="I180" i="169"/>
  <c r="H287" i="169"/>
  <c r="H322" i="169"/>
  <c r="H327" i="169"/>
  <c r="I179" i="169"/>
  <c r="H59" i="169"/>
  <c r="H100" i="169"/>
  <c r="H101" i="169"/>
  <c r="H254" i="169"/>
  <c r="H268" i="169"/>
  <c r="H274" i="169"/>
  <c r="M167" i="170"/>
  <c r="L167" i="170"/>
  <c r="J119" i="175"/>
  <c r="M56" i="170"/>
  <c r="L56" i="170"/>
  <c r="L179" i="170"/>
  <c r="M179" i="170"/>
  <c r="K119" i="175"/>
  <c r="L128" i="175"/>
  <c r="I180" i="172"/>
  <c r="M154" i="169"/>
  <c r="N146" i="169"/>
  <c r="M146" i="176"/>
  <c r="L17" i="170"/>
  <c r="M17" i="170"/>
  <c r="L48" i="170"/>
  <c r="M48" i="170"/>
  <c r="M169" i="170"/>
  <c r="H187" i="175"/>
  <c r="G186" i="175"/>
  <c r="G187" i="175"/>
  <c r="M47" i="170"/>
  <c r="G86" i="170"/>
  <c r="L63" i="170"/>
  <c r="M63" i="170"/>
  <c r="M89" i="170"/>
  <c r="L89" i="170"/>
  <c r="M214" i="173"/>
  <c r="N215" i="173"/>
  <c r="I215" i="172"/>
  <c r="Q41" i="175"/>
  <c r="P41" i="175"/>
  <c r="L119" i="175"/>
  <c r="M214" i="172"/>
  <c r="N215" i="172"/>
  <c r="L118" i="170"/>
  <c r="M118" i="170"/>
  <c r="K187" i="175"/>
  <c r="L186" i="175"/>
  <c r="Q166" i="175"/>
  <c r="H165" i="170"/>
  <c r="P166" i="175"/>
  <c r="K43" i="156"/>
  <c r="J153" i="156"/>
  <c r="L61" i="170"/>
  <c r="M61" i="170"/>
  <c r="M179" i="172"/>
  <c r="N59" i="172"/>
  <c r="K186" i="175"/>
  <c r="L187" i="175"/>
  <c r="N146" i="172"/>
  <c r="M51" i="170"/>
  <c r="L51" i="170"/>
  <c r="I86" i="172"/>
  <c r="I100" i="172"/>
  <c r="I101" i="172"/>
  <c r="H215" i="172"/>
  <c r="Q132" i="175"/>
  <c r="H131" i="170"/>
  <c r="P132" i="175"/>
  <c r="G131" i="170"/>
  <c r="M18" i="170"/>
  <c r="L18" i="170"/>
  <c r="Q108" i="175"/>
  <c r="H108" i="170"/>
  <c r="E153" i="175"/>
  <c r="M143" i="170"/>
  <c r="I245" i="175"/>
  <c r="L111" i="170"/>
  <c r="M111" i="170"/>
  <c r="L99" i="170"/>
  <c r="M99" i="170"/>
  <c r="L109" i="170"/>
  <c r="M109" i="170"/>
  <c r="L171" i="170"/>
  <c r="M171" i="170"/>
  <c r="N180" i="173"/>
  <c r="M179" i="173"/>
  <c r="N59" i="173"/>
  <c r="F153" i="170"/>
  <c r="E152" i="170"/>
  <c r="E153" i="170"/>
  <c r="M177" i="170"/>
  <c r="L177" i="170"/>
  <c r="N215" i="169"/>
  <c r="M214" i="176"/>
  <c r="N215" i="176"/>
  <c r="G119" i="175"/>
  <c r="H120" i="175"/>
  <c r="M73" i="170"/>
  <c r="Q109" i="175"/>
  <c r="H109" i="170"/>
  <c r="L54" i="170"/>
  <c r="M54" i="170"/>
  <c r="N146" i="173"/>
  <c r="L101" i="170"/>
  <c r="M101" i="170"/>
  <c r="M8" i="170"/>
  <c r="L8" i="170"/>
  <c r="M168" i="170"/>
  <c r="L168" i="170"/>
  <c r="L113" i="170"/>
  <c r="M113" i="170"/>
  <c r="F120" i="175"/>
  <c r="M134" i="170"/>
  <c r="N179" i="172"/>
  <c r="M59" i="172"/>
  <c r="M254" i="172"/>
  <c r="M287" i="172"/>
  <c r="H363" i="176"/>
  <c r="H322" i="176"/>
  <c r="H327" i="176"/>
  <c r="M363" i="173"/>
  <c r="H370" i="173"/>
  <c r="M170" i="170"/>
  <c r="L170" i="170"/>
  <c r="M21" i="170"/>
  <c r="L21" i="170"/>
  <c r="E185" i="170"/>
  <c r="E186" i="170"/>
  <c r="F185" i="170"/>
  <c r="F186" i="170"/>
  <c r="Q174" i="175"/>
  <c r="H173" i="170"/>
  <c r="P174" i="175"/>
  <c r="G173" i="170"/>
  <c r="F186" i="175"/>
  <c r="F187" i="175"/>
  <c r="E187" i="175"/>
  <c r="M146" i="173"/>
  <c r="N179" i="173"/>
  <c r="M59" i="173"/>
  <c r="M287" i="173"/>
  <c r="M180" i="173"/>
  <c r="M254" i="173"/>
  <c r="G239" i="170"/>
  <c r="P243" i="175"/>
  <c r="P108" i="175"/>
  <c r="L60" i="170"/>
  <c r="M64" i="170"/>
  <c r="M149" i="170"/>
  <c r="L149" i="170"/>
  <c r="M137" i="170"/>
  <c r="L137" i="170"/>
  <c r="L10" i="170"/>
  <c r="M10" i="170"/>
  <c r="L117" i="170"/>
  <c r="M117" i="170"/>
  <c r="E154" i="175"/>
  <c r="F153" i="175"/>
  <c r="F154" i="175"/>
  <c r="I32" i="175"/>
  <c r="N179" i="176"/>
  <c r="M59" i="176"/>
  <c r="M254" i="176"/>
  <c r="M180" i="176"/>
  <c r="M287" i="176"/>
  <c r="L28" i="170"/>
  <c r="M28" i="170"/>
  <c r="L42" i="170"/>
  <c r="M42" i="170"/>
  <c r="L50" i="170"/>
  <c r="M50" i="170"/>
  <c r="F152" i="170"/>
  <c r="L139" i="170"/>
  <c r="M139" i="170"/>
  <c r="P98" i="175"/>
  <c r="G98" i="170"/>
  <c r="M74" i="170"/>
  <c r="K120" i="175"/>
  <c r="L87" i="170"/>
  <c r="M87" i="170"/>
  <c r="H86" i="170"/>
  <c r="H363" i="172"/>
  <c r="H322" i="172"/>
  <c r="H327" i="172"/>
  <c r="M46" i="170"/>
  <c r="L46" i="170"/>
  <c r="Q9" i="175"/>
  <c r="H9" i="170"/>
  <c r="P9" i="175"/>
  <c r="G9" i="170"/>
  <c r="E32" i="175"/>
  <c r="E245" i="175"/>
  <c r="M70" i="170"/>
  <c r="L70" i="170"/>
  <c r="L100" i="170"/>
  <c r="M100" i="170"/>
  <c r="M172" i="170"/>
  <c r="L172" i="170"/>
  <c r="Q98" i="175"/>
  <c r="P119" i="175"/>
  <c r="Q128" i="175"/>
  <c r="L98" i="170"/>
  <c r="P120" i="175"/>
  <c r="M9" i="170"/>
  <c r="L9" i="170"/>
  <c r="I225" i="175"/>
  <c r="I239" i="175"/>
  <c r="I244" i="175"/>
  <c r="M268" i="173"/>
  <c r="M274" i="173"/>
  <c r="H128" i="175"/>
  <c r="G120" i="175"/>
  <c r="J43" i="175"/>
  <c r="K76" i="156"/>
  <c r="K77" i="156"/>
  <c r="F43" i="170"/>
  <c r="F76" i="170"/>
  <c r="F77" i="170"/>
  <c r="N86" i="172"/>
  <c r="H65" i="175"/>
  <c r="M215" i="172"/>
  <c r="M86" i="170"/>
  <c r="L86" i="170"/>
  <c r="H7" i="170"/>
  <c r="H32" i="170"/>
  <c r="Q32" i="175"/>
  <c r="I329" i="175"/>
  <c r="I336" i="175"/>
  <c r="M370" i="173"/>
  <c r="L131" i="170"/>
  <c r="M131" i="170"/>
  <c r="G165" i="170"/>
  <c r="K128" i="175"/>
  <c r="L120" i="175"/>
  <c r="N86" i="173"/>
  <c r="J65" i="175"/>
  <c r="M215" i="173"/>
  <c r="K153" i="175"/>
  <c r="P245" i="175"/>
  <c r="G7" i="170"/>
  <c r="P32" i="175"/>
  <c r="I77" i="175"/>
  <c r="I255" i="175"/>
  <c r="I290" i="175"/>
  <c r="I294" i="175"/>
  <c r="M322" i="173"/>
  <c r="M327" i="173"/>
  <c r="N86" i="176"/>
  <c r="L65" i="175"/>
  <c r="M215" i="176"/>
  <c r="G41" i="170"/>
  <c r="M173" i="170"/>
  <c r="L173" i="170"/>
  <c r="K255" i="175"/>
  <c r="K290" i="175"/>
  <c r="K294" i="175"/>
  <c r="M322" i="176"/>
  <c r="M327" i="176"/>
  <c r="I43" i="175"/>
  <c r="I76" i="175"/>
  <c r="M100" i="173"/>
  <c r="M101" i="173"/>
  <c r="M363" i="176"/>
  <c r="H370" i="176"/>
  <c r="N180" i="172"/>
  <c r="H41" i="170"/>
  <c r="N180" i="176"/>
  <c r="L43" i="175"/>
  <c r="L76" i="175"/>
  <c r="L77" i="175"/>
  <c r="N100" i="176"/>
  <c r="N101" i="176"/>
  <c r="M363" i="172"/>
  <c r="H370" i="172"/>
  <c r="G242" i="170"/>
  <c r="L239" i="170"/>
  <c r="L242" i="170"/>
  <c r="H98" i="170"/>
  <c r="G128" i="170"/>
  <c r="P129" i="175"/>
  <c r="Q162" i="175"/>
  <c r="Q186" i="175"/>
  <c r="P65" i="175"/>
  <c r="G65" i="170"/>
  <c r="H43" i="175"/>
  <c r="K225" i="175"/>
  <c r="K239" i="175"/>
  <c r="K244" i="175"/>
  <c r="M268" i="176"/>
  <c r="M274" i="176"/>
  <c r="G108" i="170"/>
  <c r="P337" i="175"/>
  <c r="M180" i="172"/>
  <c r="I59" i="169"/>
  <c r="I100" i="169"/>
  <c r="I101" i="169"/>
  <c r="H180" i="169"/>
  <c r="G43" i="175"/>
  <c r="G76" i="175"/>
  <c r="G77" i="175"/>
  <c r="M100" i="172"/>
  <c r="M101" i="172"/>
  <c r="N179" i="169"/>
  <c r="M254" i="169"/>
  <c r="M180" i="169"/>
  <c r="M287" i="169"/>
  <c r="L290" i="170"/>
  <c r="L292" i="170"/>
  <c r="G292" i="170"/>
  <c r="G255" i="175"/>
  <c r="G290" i="175"/>
  <c r="G294" i="175"/>
  <c r="M322" i="172"/>
  <c r="M327" i="172"/>
  <c r="K43" i="175"/>
  <c r="K76" i="175"/>
  <c r="K77" i="175"/>
  <c r="M100" i="176"/>
  <c r="M101" i="176"/>
  <c r="G225" i="175"/>
  <c r="G239" i="175"/>
  <c r="G244" i="175"/>
  <c r="M268" i="172"/>
  <c r="M274" i="172"/>
  <c r="Q119" i="175"/>
  <c r="P128" i="175"/>
  <c r="P153" i="175"/>
  <c r="Q43" i="175"/>
  <c r="M179" i="169"/>
  <c r="N59" i="169"/>
  <c r="I128" i="175"/>
  <c r="J120" i="175"/>
  <c r="M12" i="170"/>
  <c r="L12" i="170"/>
  <c r="H43" i="170"/>
  <c r="L108" i="170"/>
  <c r="L336" i="170"/>
  <c r="G336" i="170"/>
  <c r="M108" i="170"/>
  <c r="M59" i="169"/>
  <c r="N180" i="169"/>
  <c r="K154" i="175"/>
  <c r="L153" i="175"/>
  <c r="L154" i="175"/>
  <c r="Q120" i="175"/>
  <c r="K329" i="175"/>
  <c r="K336" i="175"/>
  <c r="M370" i="176"/>
  <c r="G244" i="170"/>
  <c r="M7" i="170"/>
  <c r="M32" i="170"/>
  <c r="L7" i="170"/>
  <c r="G32" i="170"/>
  <c r="N100" i="169"/>
  <c r="N101" i="169"/>
  <c r="F43" i="175"/>
  <c r="F76" i="175"/>
  <c r="F77" i="175"/>
  <c r="G119" i="170"/>
  <c r="H127" i="170"/>
  <c r="N100" i="172"/>
  <c r="N101" i="172"/>
  <c r="L41" i="170"/>
  <c r="M41" i="170"/>
  <c r="N100" i="173"/>
  <c r="N101" i="173"/>
  <c r="Q153" i="175"/>
  <c r="P225" i="175"/>
  <c r="P154" i="175"/>
  <c r="P255" i="175"/>
  <c r="H76" i="175"/>
  <c r="H77" i="175"/>
  <c r="H185" i="170"/>
  <c r="M165" i="170"/>
  <c r="L165" i="170"/>
  <c r="J76" i="175"/>
  <c r="J77" i="175"/>
  <c r="E225" i="175"/>
  <c r="E239" i="175"/>
  <c r="E244" i="175"/>
  <c r="M268" i="169"/>
  <c r="M274" i="169"/>
  <c r="J153" i="175"/>
  <c r="J154" i="175"/>
  <c r="I153" i="175"/>
  <c r="I154" i="175"/>
  <c r="G329" i="175"/>
  <c r="M370" i="172"/>
  <c r="Q187" i="175"/>
  <c r="P186" i="175"/>
  <c r="M322" i="169"/>
  <c r="M327" i="169"/>
  <c r="E255" i="175"/>
  <c r="E290" i="175"/>
  <c r="E294" i="175"/>
  <c r="H161" i="170"/>
  <c r="L128" i="170"/>
  <c r="M161" i="170"/>
  <c r="H119" i="170"/>
  <c r="G127" i="170"/>
  <c r="G153" i="175"/>
  <c r="G154" i="175"/>
  <c r="H153" i="175"/>
  <c r="H154" i="175"/>
  <c r="M98" i="170"/>
  <c r="L119" i="170"/>
  <c r="M127" i="170"/>
  <c r="L152" i="170"/>
  <c r="M43" i="170"/>
  <c r="M76" i="170"/>
  <c r="M77" i="170"/>
  <c r="P329" i="175"/>
  <c r="P336" i="175"/>
  <c r="G336" i="175"/>
  <c r="L244" i="170"/>
  <c r="L32" i="170"/>
  <c r="M185" i="170"/>
  <c r="L65" i="170"/>
  <c r="Q65" i="175"/>
  <c r="P187" i="175"/>
  <c r="E43" i="175"/>
  <c r="E76" i="175"/>
  <c r="E77" i="175"/>
  <c r="M100" i="169"/>
  <c r="M101" i="169"/>
  <c r="P43" i="175"/>
  <c r="Q154" i="175"/>
  <c r="H152" i="170"/>
  <c r="P290" i="175"/>
  <c r="P294" i="175"/>
  <c r="G254" i="170"/>
  <c r="G289" i="170"/>
  <c r="G293" i="170"/>
  <c r="L185" i="170"/>
  <c r="M65" i="170"/>
  <c r="G185" i="170"/>
  <c r="G186" i="170"/>
  <c r="H186" i="170"/>
  <c r="M119" i="170"/>
  <c r="L127" i="170"/>
  <c r="G224" i="170"/>
  <c r="G238" i="170"/>
  <c r="G243" i="170"/>
  <c r="P239" i="175"/>
  <c r="P244" i="175"/>
  <c r="G152" i="170"/>
  <c r="G153" i="170"/>
  <c r="H153" i="170"/>
  <c r="G43" i="170"/>
  <c r="G76" i="170"/>
  <c r="G77" i="170"/>
  <c r="P76" i="175"/>
  <c r="P77" i="175"/>
  <c r="H65" i="170"/>
  <c r="H76" i="170"/>
  <c r="H77" i="170"/>
  <c r="Q76" i="175"/>
  <c r="Q77" i="175"/>
  <c r="M186" i="170"/>
  <c r="L254" i="170"/>
  <c r="L289" i="170"/>
  <c r="L293" i="170"/>
  <c r="L224" i="170"/>
  <c r="L238" i="170"/>
  <c r="L243" i="170"/>
  <c r="M152" i="170"/>
  <c r="L153" i="170"/>
  <c r="L186" i="170"/>
  <c r="L43" i="170"/>
  <c r="L76" i="170"/>
  <c r="L77" i="170"/>
  <c r="M153" i="170"/>
</calcChain>
</file>

<file path=xl/sharedStrings.xml><?xml version="1.0" encoding="utf-8"?>
<sst xmlns="http://schemas.openxmlformats.org/spreadsheetml/2006/main" count="3025" uniqueCount="353">
  <si>
    <t>Propriétés destinées à la revente</t>
  </si>
  <si>
    <t>Actifs financiers</t>
  </si>
  <si>
    <t>Actifs non financiers</t>
  </si>
  <si>
    <t>Passifs</t>
  </si>
  <si>
    <t>Situation financière</t>
  </si>
  <si>
    <t>#</t>
  </si>
  <si>
    <t>Loisirs et culture</t>
  </si>
  <si>
    <t>Frais de financement</t>
  </si>
  <si>
    <t>Rapport du vérificateur sur le taux global de taxation</t>
  </si>
  <si>
    <t>Débiteurs</t>
  </si>
  <si>
    <t>RENSEIGNEMENTS STATISTIQUES</t>
  </si>
  <si>
    <t>Autres actifs financiers</t>
  </si>
  <si>
    <t>Passif au titre des avantages sociaux futurs</t>
  </si>
  <si>
    <t>Prêts</t>
  </si>
  <si>
    <t>Financement</t>
  </si>
  <si>
    <t>Activités de fonctionnement</t>
  </si>
  <si>
    <t>Revenus</t>
  </si>
  <si>
    <t>Taxes</t>
  </si>
  <si>
    <t>Administration générale</t>
  </si>
  <si>
    <t>Sécurité publique</t>
  </si>
  <si>
    <t>Transport</t>
  </si>
  <si>
    <t>Hygiène du milieu</t>
  </si>
  <si>
    <t>Transferts</t>
  </si>
  <si>
    <t>Autres actifs non financiers</t>
  </si>
  <si>
    <t>SUJET</t>
  </si>
  <si>
    <t>DT</t>
  </si>
  <si>
    <t>CT</t>
  </si>
  <si>
    <t>Autres revenus</t>
  </si>
  <si>
    <t>Revenus reportés</t>
  </si>
  <si>
    <t>Emprunts à long terme approuvés non contractés</t>
  </si>
  <si>
    <t>Questionnaire</t>
  </si>
  <si>
    <t>Autres données</t>
  </si>
  <si>
    <t>Quotes-parts</t>
  </si>
  <si>
    <t>Calcul du taux global de taxation</t>
  </si>
  <si>
    <t>Taux des taxes</t>
  </si>
  <si>
    <t>Activités d'investissement</t>
  </si>
  <si>
    <t>Régularisations</t>
  </si>
  <si>
    <t>Affectations</t>
  </si>
  <si>
    <t>Évaluation</t>
  </si>
  <si>
    <t>Richesse foncière aux fins de la péréquation</t>
  </si>
  <si>
    <t>Certificat du trésorier ou du secrétaire-trésorier</t>
  </si>
  <si>
    <t>Services rendus</t>
  </si>
  <si>
    <t>Imposition de droits</t>
  </si>
  <si>
    <t>Amendes et pénalités</t>
  </si>
  <si>
    <t>Stocks de fournitures</t>
  </si>
  <si>
    <t>TABLE DES MATIÈRES</t>
  </si>
  <si>
    <t>PAGE</t>
  </si>
  <si>
    <t>Dette à long terme</t>
  </si>
  <si>
    <t>AUTRES RENSEIGNEMENTS</t>
  </si>
  <si>
    <t>Réseau d'électricité</t>
  </si>
  <si>
    <t>Remboursement de la dette à long terme</t>
  </si>
  <si>
    <t>Fonds de roulement - analyse du capital engagé</t>
  </si>
  <si>
    <t>Fonds de roulement - analyse du capital autorisé</t>
  </si>
  <si>
    <t>Taxes municipales à recevoir</t>
  </si>
  <si>
    <t>Analyse des projets en cours</t>
  </si>
  <si>
    <t>Analyse des soldes disponibles des règlements d'emprunt fermés</t>
  </si>
  <si>
    <t>Analyse des subventions à recevoir - dette à long terme</t>
  </si>
  <si>
    <t>Revenus reportés - Immeubles industriels municipaux</t>
  </si>
  <si>
    <t>Santé et bien-être</t>
  </si>
  <si>
    <t>Aménagement, urbanisme et développement</t>
  </si>
  <si>
    <t>Emprunts temporaires</t>
  </si>
  <si>
    <t>Municipalité</t>
  </si>
  <si>
    <t>Évaluation - autres données</t>
  </si>
  <si>
    <t>Actif au titre des avantages sociaux futurs</t>
  </si>
  <si>
    <t>CONCILIATION À DES FINS FISCALES</t>
  </si>
  <si>
    <t>Créditeurs et charges à payer</t>
  </si>
  <si>
    <t>Coût</t>
  </si>
  <si>
    <t>Amortissement cumulé</t>
  </si>
  <si>
    <t xml:space="preserve">  </t>
  </si>
  <si>
    <t>Excédent (déficit) de fonctionnement de l'exercice à des fins fiscales</t>
  </si>
  <si>
    <t>Affectations et virements</t>
  </si>
  <si>
    <t>Excédent (déficit) d'investissement de l'exercice à des fins fiscales</t>
  </si>
  <si>
    <t>Résultats détaillés</t>
  </si>
  <si>
    <t>Fonctionnement</t>
  </si>
  <si>
    <t>Investissement</t>
  </si>
  <si>
    <t>Amortissement</t>
  </si>
  <si>
    <t>Excédent (déficit) de l'exercice</t>
  </si>
  <si>
    <t>Produit de cession</t>
  </si>
  <si>
    <t>(Gain) perte sur cession</t>
  </si>
  <si>
    <t>Coût des propriétés vendues</t>
  </si>
  <si>
    <t>Remboursement ou produit de cession</t>
  </si>
  <si>
    <t>(Gain) perte sur remboursement ou sur cession</t>
  </si>
  <si>
    <t>Excédent (déficit) de fonctionnement non affecté</t>
  </si>
  <si>
    <t>Financement des investissements en cours</t>
  </si>
  <si>
    <t>Revenus d'investissement</t>
  </si>
  <si>
    <t xml:space="preserve">   Administration générale</t>
  </si>
  <si>
    <t xml:space="preserve">   Sécurité publique</t>
  </si>
  <si>
    <t xml:space="preserve">   Transport</t>
  </si>
  <si>
    <t xml:space="preserve">   Hygiène du milieu</t>
  </si>
  <si>
    <t xml:space="preserve">   Santé et bien-être</t>
  </si>
  <si>
    <t xml:space="preserve">   Aménagement, urbanisme et développement</t>
  </si>
  <si>
    <t xml:space="preserve">   Loisirs et culture</t>
  </si>
  <si>
    <t xml:space="preserve">   Réseau d'électricité</t>
  </si>
  <si>
    <t>Émission ou acquisition</t>
  </si>
  <si>
    <t>Excédent de fonctionnement non affecté</t>
  </si>
  <si>
    <t>Frais reportés liés à la dette à long terme</t>
  </si>
  <si>
    <t>Élimination des opérations et des soldes réciproques</t>
  </si>
  <si>
    <t>Situation financière (suite)</t>
  </si>
  <si>
    <t>Financement à long terme des activités de fonctionnement</t>
  </si>
  <si>
    <t>Financement à long terme des activités d'investissement</t>
  </si>
  <si>
    <t>Contributions des promoteurs</t>
  </si>
  <si>
    <t>Autres</t>
  </si>
  <si>
    <t>Totaux de contrôle des débits et des crédits</t>
  </si>
  <si>
    <t>1.</t>
  </si>
  <si>
    <t>Balance de vérification avant régularisations</t>
  </si>
  <si>
    <t>Balance de vérification après régularisations</t>
  </si>
  <si>
    <t>Balance de vérification consolidée</t>
  </si>
  <si>
    <t>Variation des stocks de fournitures</t>
  </si>
  <si>
    <t>Actifs financiers nets (dette nette) à la fin de l'exercice</t>
  </si>
  <si>
    <t>Solde avant régularisations</t>
  </si>
  <si>
    <t>Solde après régularisations</t>
  </si>
  <si>
    <t>Soldes après régularisations</t>
  </si>
  <si>
    <t>Soldes consolidés</t>
  </si>
  <si>
    <t>Variation des autres actifs non financiers</t>
  </si>
  <si>
    <t>Réserves financières</t>
  </si>
  <si>
    <t>Fonds réservés</t>
  </si>
  <si>
    <t>Excédent de fonctionnement affecté</t>
  </si>
  <si>
    <t>Augmentation</t>
  </si>
  <si>
    <t>Diminution</t>
  </si>
  <si>
    <t>Test de contrôle avec l'état de la situation financière</t>
  </si>
  <si>
    <t>Flux de trésorerie</t>
  </si>
  <si>
    <t>Éléments sans effet sur la trésorerie</t>
  </si>
  <si>
    <t xml:space="preserve"> - </t>
  </si>
  <si>
    <t>Variation nette des éléments hors caisse</t>
  </si>
  <si>
    <t>Actif / passif au titre des avantages sociaux futurs</t>
  </si>
  <si>
    <t>Remboursement ou cession</t>
  </si>
  <si>
    <t>Activités de financement</t>
  </si>
  <si>
    <t>Émission de dettes à long terme</t>
  </si>
  <si>
    <t>Variation nette des emprunts temporaires</t>
  </si>
  <si>
    <t>Augmentation (diminution) de la trésorerie et des équivalents de trésorerie</t>
  </si>
  <si>
    <t>Trésorerie et équivalents de trésorerie (insuffisance) à la fin de l'exercice</t>
  </si>
  <si>
    <t>Charges par objets</t>
  </si>
  <si>
    <t>Rémunération</t>
  </si>
  <si>
    <t>Charges sociales</t>
  </si>
  <si>
    <t>Biens et services</t>
  </si>
  <si>
    <t>Intérêts et autres frais sur la dette à long terme</t>
  </si>
  <si>
    <t>De l'organisme municipal</t>
  </si>
  <si>
    <t>D'autres organismes municipaux</t>
  </si>
  <si>
    <t>Du gouvernement du Québec et ses entreprises</t>
  </si>
  <si>
    <t>D'autres tiers</t>
  </si>
  <si>
    <t>Autres frais de financement</t>
  </si>
  <si>
    <t>Contributions à des organismes</t>
  </si>
  <si>
    <t>Organismes municipaux</t>
  </si>
  <si>
    <t>Autres organismes</t>
  </si>
  <si>
    <t>Total des charges</t>
  </si>
  <si>
    <t>Test de contrôle avec les résultats</t>
  </si>
  <si>
    <t>Variation des actifs financiers nets ou de la dette nette</t>
  </si>
  <si>
    <t xml:space="preserve"> -</t>
  </si>
  <si>
    <t>Variation nette de l'exercice</t>
  </si>
  <si>
    <t xml:space="preserve">Postes du grand livre </t>
  </si>
  <si>
    <t>Ajustements pour tenir compte des régularisations</t>
  </si>
  <si>
    <t>Postes du grand livre</t>
  </si>
  <si>
    <t>Charges</t>
  </si>
  <si>
    <t>Totaux de contrôle des débits et des crédits de la situation financière</t>
  </si>
  <si>
    <r>
      <t>Propriétés destinées à la revente</t>
    </r>
    <r>
      <rPr>
        <vertAlign val="superscript"/>
        <sz val="9"/>
        <rFont val="Arial"/>
        <family val="2"/>
      </rPr>
      <t>1</t>
    </r>
  </si>
  <si>
    <t>le taux courant de l'exercice pour les opérations de l'exercice, sauf exception;</t>
  </si>
  <si>
    <t>pour l'excédent (déficit) accumulé de la situation financière :</t>
  </si>
  <si>
    <t>Variation du taux de participation</t>
  </si>
  <si>
    <t>Excédent (déficit) accumulé</t>
  </si>
  <si>
    <t>Solde au début de l'exercice</t>
  </si>
  <si>
    <t>le taux courant de l'exercice pour les affectations/virements et autres variations, sauf pour la variation résiduelle du taux de participation qui s'obtient par différence.</t>
  </si>
  <si>
    <t>Organisme contrôlé A</t>
  </si>
  <si>
    <t>Organisme contrôlé B</t>
  </si>
  <si>
    <t>Les ajustements pour l'élimination des opérations et des soldes réciproques aux fins des flux de trésorerie correspondent à la variation nette des éliminations entre les deux exercices.</t>
  </si>
  <si>
    <t>2.</t>
  </si>
  <si>
    <r>
      <t>Propriétés destinées à la revente</t>
    </r>
    <r>
      <rPr>
        <vertAlign val="superscript"/>
        <sz val="9"/>
        <rFont val="Arial"/>
        <family val="2"/>
      </rPr>
      <t>2</t>
    </r>
  </si>
  <si>
    <r>
      <t>Variation nette des éléments hors caisse</t>
    </r>
    <r>
      <rPr>
        <vertAlign val="superscript"/>
        <sz val="9"/>
        <rFont val="Arial"/>
        <family val="2"/>
      </rPr>
      <t>1</t>
    </r>
  </si>
  <si>
    <t>-</t>
  </si>
  <si>
    <t xml:space="preserve">- </t>
  </si>
  <si>
    <t>Réserves financières et fonds réservés</t>
  </si>
  <si>
    <t>Activités de placement</t>
  </si>
  <si>
    <t>Variation nette des frais reportés liés à la dette à l. t.</t>
  </si>
  <si>
    <t>Soldes de l'organisme contrôlé</t>
  </si>
  <si>
    <t>% de par-ticipation</t>
  </si>
  <si>
    <t>le taux cumulatif au début d'exercice pour le solde au début de l'exercice de chacune des composantes et pour les redressements aux exercices antérieurs;</t>
  </si>
  <si>
    <t>Soldes à inscrire</t>
  </si>
  <si>
    <t>Calculs automatiques</t>
  </si>
  <si>
    <t># d'écriture et montants à inscrire</t>
  </si>
  <si>
    <t>Calculs automatiques (A)</t>
  </si>
  <si>
    <t>Soldes avant régularisations</t>
  </si>
  <si>
    <t>Sous-totaux des débits et crédits de l'exc. (déf.) accumulé</t>
  </si>
  <si>
    <t>% reporté</t>
  </si>
  <si>
    <t>Soldes à inscrire (A)</t>
  </si>
  <si>
    <t>Calculs ou reports automatiques (B)</t>
  </si>
  <si>
    <t>(A) : Sauf pour l'amortissement qui est reporté automatiquement.</t>
  </si>
  <si>
    <t>(A): Sauf pour l'amortissement qui est reporté automatiquement.</t>
  </si>
  <si>
    <t>Taux cumulatif au début de l'exercice</t>
  </si>
  <si>
    <t>Taux courant pour l'exercice</t>
  </si>
  <si>
    <t>Taux cumulatif à la fin de l'exercice</t>
  </si>
  <si>
    <t>Totaux des débits et des crédits de la situation financière</t>
  </si>
  <si>
    <t>Sous-totaux des débits et des crédits</t>
  </si>
  <si>
    <t>Sous-totaux des débits et des crédits de l'excédent (déficit) accumulé</t>
  </si>
  <si>
    <t>Organisme contrôlé C</t>
  </si>
  <si>
    <t>(A) : Sauf pour l'affectation des activités de fonctionnement qui est reportée automatiquement.</t>
  </si>
  <si>
    <t>Les champs ombragés en jaune dans cette page et les pages suivantes font l'objet de report automatique.</t>
  </si>
  <si>
    <t>Totaux ou reports automatiques</t>
  </si>
  <si>
    <t>Balance de vérification après régularisations (reportée automatiquement)</t>
  </si>
  <si>
    <r>
      <t>Réduction de valeur / Reclassement</t>
    </r>
    <r>
      <rPr>
        <vertAlign val="superscript"/>
        <sz val="9"/>
        <rFont val="Arial"/>
        <family val="2"/>
      </rPr>
      <t>1</t>
    </r>
  </si>
  <si>
    <t>Acquisition</t>
  </si>
  <si>
    <r>
      <t>Variation des propriétés destinées à la revente</t>
    </r>
    <r>
      <rPr>
        <vertAlign val="superscript"/>
        <sz val="9"/>
        <rFont val="Arial"/>
        <family val="2"/>
      </rPr>
      <t>1 2</t>
    </r>
  </si>
  <si>
    <t>Compensations tenant lieu de taxes</t>
  </si>
  <si>
    <t>(A): Sauf pour les champs ombragés, pour lesquels les montants sont reportés automatiquement.</t>
  </si>
  <si>
    <t>(B): Sauf pour les variations des propriétés destinées à la revente, des stocks de fournitures et des autres actifs non financiers, pour lesquelles il faut calculer manuellement la variation entre le solde à la fin de l'exercice terminé et le solde à la fin de l'exercice précédent, et pour la variation du taux de participation, laquelle s'obtient manuellement par différence.</t>
  </si>
  <si>
    <t>(B): Sauf pour les variations nettes, pour lesquelles il faut calculer manuellement la variation entre le solde à la fin de l'exercice terminé et le solde à la fin de l'exercice précédent, et pour la variation du taux de participation, laquelle s'obtient manuellement par différence.</t>
  </si>
  <si>
    <r>
      <t xml:space="preserve">Produit de cession     </t>
    </r>
    <r>
      <rPr>
        <i/>
        <sz val="9"/>
        <rFont val="Arial"/>
        <family val="2"/>
      </rPr>
      <t>[taux cumulatif du début]</t>
    </r>
  </si>
  <si>
    <r>
      <t xml:space="preserve">(Gain) perte sur cession      </t>
    </r>
    <r>
      <rPr>
        <i/>
        <sz val="9"/>
        <rFont val="Arial"/>
        <family val="2"/>
      </rPr>
      <t>[taux cumulatif du début]</t>
    </r>
  </si>
  <si>
    <t>Tient compte du reclassement de propriétés destinées à la revente entre les actifs non financiers et les autres actifs financiers aux fins de présentation à l'état de la situation financière (voir l'annexe 3-B du Manuel de la présentation de l'information financière municipale).</t>
  </si>
  <si>
    <t>(A): Sauf pour la variation du taux de participation qui s'obtient manuellement par différence.</t>
  </si>
  <si>
    <t xml:space="preserve">Produit de cession     </t>
  </si>
  <si>
    <t>Dépenses constatées à taxer ou à pourvoir</t>
  </si>
  <si>
    <t>Investissement net dans les immobilisations et autres actifs</t>
  </si>
  <si>
    <t>Redressement aux exercices antérieurs / Reclassement</t>
  </si>
  <si>
    <t>Placements de portefeuille</t>
  </si>
  <si>
    <t>Autres placements de portefeuille</t>
  </si>
  <si>
    <t>Cession</t>
  </si>
  <si>
    <t>Chiffrier modèle de consolidation</t>
  </si>
  <si>
    <t>Balance de vérification de l'organisme contrôlé A</t>
  </si>
  <si>
    <t>Balance de vérification de l'organisme contrôlé B</t>
  </si>
  <si>
    <t>Balance de vérification de l'organisme contrôlé C</t>
  </si>
  <si>
    <r>
      <rPr>
        <u/>
        <sz val="11"/>
        <rFont val="Arial"/>
        <family val="2"/>
      </rPr>
      <t>Description des onglets</t>
    </r>
    <r>
      <rPr>
        <sz val="11"/>
        <rFont val="Arial"/>
        <family val="2"/>
      </rPr>
      <t xml:space="preserve"> :</t>
    </r>
  </si>
  <si>
    <t>Lilas</t>
  </si>
  <si>
    <t>Gris</t>
  </si>
  <si>
    <t>Saumon</t>
  </si>
  <si>
    <t>Jaune</t>
  </si>
  <si>
    <r>
      <rPr>
        <u/>
        <sz val="11"/>
        <rFont val="Arial"/>
        <family val="2"/>
      </rPr>
      <t>Signification des couleurs</t>
    </r>
    <r>
      <rPr>
        <sz val="11"/>
        <rFont val="Arial"/>
        <family val="2"/>
      </rPr>
      <t xml:space="preserve"> :</t>
    </r>
  </si>
  <si>
    <t>Pointillés</t>
  </si>
  <si>
    <t>Rose</t>
  </si>
  <si>
    <t>Vert</t>
  </si>
  <si>
    <t>Balance de vérification de la municipalité*</t>
  </si>
  <si>
    <t>Exc. (déf.) de fonct. de l'exercice à des fins fisc.</t>
  </si>
  <si>
    <t>Exc. (déf.) d'invest. de l'exercice à des fins fisc.</t>
  </si>
  <si>
    <t>Bal. de vérif. globale des organismes contrôlés</t>
  </si>
  <si>
    <t>Soldes globaux des organismes contrôlés</t>
  </si>
  <si>
    <t>Élim. des opér. et soldes récipr. entre org. contrôlés</t>
  </si>
  <si>
    <t>Total des org. contrôlés</t>
  </si>
  <si>
    <t>Augm. (dimin.) de la trésorerie et des équivalents de trésor.</t>
  </si>
  <si>
    <t>Augm. (dim.) de la trésorerie et des équivalents de trésorerie</t>
  </si>
  <si>
    <t>Totaux de ligne calculés automatiquement</t>
  </si>
  <si>
    <t>Totaux de contrôle des débits et crédits et tests de contrôle calculés automatiquement</t>
  </si>
  <si>
    <t xml:space="preserve">Lignes de sous-titre ou cellules à ne pas remplir </t>
  </si>
  <si>
    <t xml:space="preserve">Lignes servant à inscrire l'effet de la variation du taux de participation et son reclassement dans les balances de vérification des organismes contrôlés </t>
  </si>
  <si>
    <t>Balance de vérification de l'organisme contrôlé D</t>
  </si>
  <si>
    <t>Organisme contrôlé D</t>
  </si>
  <si>
    <t>Seules les cellules demeurées blanches doivent être remplies, s'il y a lieu.</t>
  </si>
  <si>
    <t>Taux de participation de la municipalité dans l'organisme contrôlé :</t>
  </si>
  <si>
    <t>Le % inscrit à gauche, qui est applicable selon les indications dans le NB au bas de la présente page, est reporté automatiquement dans la colonne « % de participation ».</t>
  </si>
  <si>
    <t>Dans le cas d'un organisme contrôlé à 100 %, inscrire 100 % à gauche pour ces trois taux.</t>
  </si>
  <si>
    <t>Cellules dans lesquelles des chiffres ou soldes sont reportés ou calculés automatiquement à partir d'autres cellules ou onglets</t>
  </si>
  <si>
    <t>Revenus de placements de portefeuille</t>
  </si>
  <si>
    <t>Autres revenus d'intérêts</t>
  </si>
  <si>
    <t>Effet net des opérations de restructuration</t>
  </si>
  <si>
    <t>Trésorerie et équivalents de trésorerie (insuffisance) au début de l'exercice - Solde déjà établi</t>
  </si>
  <si>
    <t>Trésorerie et équivalents de trésorerie (insuffisance) au début de l'exercice - Solde redressé</t>
  </si>
  <si>
    <t>Calculs/reports automatiques (B)</t>
  </si>
  <si>
    <t>Actifs financiers nets (dette nette) au début de l'exercice - Solde déjà établi</t>
  </si>
  <si>
    <t>Actifs financiers nets (dette nette) au début de l'exercice - Solde redressé</t>
  </si>
  <si>
    <t xml:space="preserve">Trés. et équiv. trés. (insuffisance) au début - Solde déjà établi </t>
  </si>
  <si>
    <t>Trés. et équiv. trés. (insuffisance) au début - Solde redressé</t>
  </si>
  <si>
    <t>Trésorerie et équivalents de trésorerie</t>
  </si>
  <si>
    <t>Municipalité au 31 décembre 20XX</t>
  </si>
  <si>
    <t xml:space="preserve">Municipalité au 31 décembre 20XX (suite)  </t>
  </si>
  <si>
    <t>Municipalité au 31 décembre 20XX (suite)</t>
  </si>
  <si>
    <t>Quote-part dans les résultats nets d'entreprises municipales et de partenariats commerciaux</t>
  </si>
  <si>
    <t>Prêts, placements de portefeuille à titre d'investissement et participations dans des entreprises municipales et des partenariats
commerciaux</t>
  </si>
  <si>
    <t>Écritures de régularisation pour la municipalité au 31 décembre 20XX</t>
  </si>
  <si>
    <t>Gain (pertes) de réévaluation nets de l'exercice</t>
  </si>
  <si>
    <t>Révision d'estimations comptables et autres
ajustements</t>
  </si>
  <si>
    <t>Organisme contrôlé A au 31 décembre 20XX</t>
  </si>
  <si>
    <t>Insuffisance de trésorerie et d'équivalents
de trésorerie</t>
  </si>
  <si>
    <t>Organisme contrôlé A au 31 décembre 20XX (suite)</t>
  </si>
  <si>
    <t>Écritures de régularisation pour l'organisme contrôlé A au 31 décembre 20XX</t>
  </si>
  <si>
    <t>Gains (pertes) de réévaluation nets de l'exercice</t>
  </si>
  <si>
    <t>Révision d'estimations comptables et autres ajustements</t>
  </si>
  <si>
    <t>Prêts, placements de portefeuille à titre d'investissement et participations dans des entreprises municipales et des partenariats commerciaux</t>
  </si>
  <si>
    <t>Participations dans des entreprises municipales et des
partenariats commerciaux</t>
  </si>
  <si>
    <t>Chiffrier de consolidation au 31 décembre 20XX</t>
  </si>
  <si>
    <t>Chiffrier de consolidation au 31 décembre 20XX (suite)</t>
  </si>
  <si>
    <t>Écritures d'élimination des opérations et des soldes réciproques aux fins de la consolidation au 31 décembre 20XX</t>
  </si>
  <si>
    <t>Participations dans des entreprises municipales 
et des partenariats commerciaux</t>
  </si>
  <si>
    <t>Prêts, placements de portefeuille à titre d'investissement et participations dans des entreprises municipales et des
partenariats commerciaux</t>
  </si>
  <si>
    <t>Gains (pertes) non réalisés</t>
  </si>
  <si>
    <t>Gains (pertes) de réévaluation cumulés</t>
  </si>
  <si>
    <t>Montants reclassés dans l'état des résultats</t>
  </si>
  <si>
    <t>Autres éléments du résultat étendu présentés par les entreprises municipales</t>
  </si>
  <si>
    <t>Redressement aux exercices antérieurs</t>
  </si>
  <si>
    <t>Organisme contrôlé B au 31 décembre 20XX</t>
  </si>
  <si>
    <t>Organisme contrôlé B au 31 décembre 20XX (suite)</t>
  </si>
  <si>
    <t>Écritures de régularisation pour l'organisme contrôlé B au 31 décembre 20XX</t>
  </si>
  <si>
    <t>Organisme contrôlé C au 31 décembre 20XX</t>
  </si>
  <si>
    <t>Organisme contrôlé C au 31 décembre 20XX (suite)</t>
  </si>
  <si>
    <t>Écritures de régularisation pour l'organisme contrôlé C au 31 décembre 20XX</t>
  </si>
  <si>
    <t>Organisme contrôlé D au 31 décembre 20XX</t>
  </si>
  <si>
    <t>Organisme contrôlé D au 31 décembre 20XX (suite)</t>
  </si>
  <si>
    <t>Écritures de régularisation pour l'organisme contrôlé D au 31 décembre 20XX</t>
  </si>
  <si>
    <t>Balance de vérification globale des organismes contrôlés, comprenant l'élimination des opérations et des soldes réciproques entre organismes contrôlés</t>
  </si>
  <si>
    <t>Balance de vérification consolidée, comprenant l'élimination des opérations et des soldes réciproques entre la municipalité et l'ensemble des organismes contrôlés</t>
  </si>
  <si>
    <t>Titre de section correspondant à un état ou à une page du rapport financier</t>
  </si>
  <si>
    <t>le taux cumulatif de fin d'exercice pour les postes de la situation financière*, sauf pour l'excédent (déficit) accumulé;</t>
  </si>
  <si>
    <t>*</t>
  </si>
  <si>
    <t>Les soldes devraient être nuls, car l'amortissement est censé avoir été réparti aux diverses fonctions dans la balance de vérification de chaque organisme contrôlé.</t>
  </si>
  <si>
    <r>
      <t xml:space="preserve">NB </t>
    </r>
    <r>
      <rPr>
        <sz val="9"/>
        <rFont val="Arial"/>
        <family val="2"/>
      </rPr>
      <t>: Taux de participation applicable lorsque l'organisme n'est pas contrôlé à 100 % :</t>
    </r>
  </si>
  <si>
    <t>Services obtenus d'organismes municipaux</t>
  </si>
  <si>
    <t>Compensations pour services municipaux</t>
  </si>
  <si>
    <t>Ententes de services</t>
  </si>
  <si>
    <t>Autres biens et services</t>
  </si>
  <si>
    <t>Intérêts et autres frais sur la dette à long terme 
à la charge</t>
  </si>
  <si>
    <t xml:space="preserve">Autres passifs </t>
  </si>
  <si>
    <t>Transfert dans le cadre d'opérations de restructuration</t>
  </si>
  <si>
    <r>
      <t>Reclassement de propriétés destinées à la revente</t>
    </r>
    <r>
      <rPr>
        <vertAlign val="superscript"/>
        <sz val="9"/>
        <rFont val="Arial"/>
        <family val="2"/>
      </rPr>
      <t>2</t>
    </r>
  </si>
  <si>
    <t xml:space="preserve">Redressement aux exercices antérieurs </t>
  </si>
  <si>
    <t>Créditeurs et charges à payer / Autres passifs</t>
  </si>
  <si>
    <t>Prêts, placements de portefeuille à titre d'investisse-ment et participations dans des entreprises municipales et des partenariats commerciaux</t>
  </si>
  <si>
    <t>Actifs financiers nets (dette nette) à la fin de 
l'exercice</t>
  </si>
  <si>
    <t>Investissement net dans les immobilisations et autres 
actifs</t>
  </si>
  <si>
    <t>Excédent (déficit) d'investissement de l'exercice à des fins 
fiscales</t>
  </si>
  <si>
    <t>Financement à long terme des activités de 
fonctionnement</t>
  </si>
  <si>
    <t>Financement à long terme des activités 
d'investissement</t>
  </si>
  <si>
    <t>Excédent (déficit) de fonctionnement de l'exercice à des fins 
fiscales</t>
  </si>
  <si>
    <t>Actifs financiers nets (dette nette) au début de l'exercice - Solde 
redressé</t>
  </si>
  <si>
    <t>Actifs incorporels achetés</t>
  </si>
  <si>
    <t xml:space="preserve">  Effet net des opérations de restructuration</t>
  </si>
  <si>
    <t>Immobilisations corporelles et actifs incorporels achetés</t>
  </si>
  <si>
    <t>Acquisition d'immobilisations corporelles</t>
  </si>
  <si>
    <t>Acquisition d'actifs incorporels achetés</t>
  </si>
  <si>
    <t>Variation des immobilisations corporelles</t>
  </si>
  <si>
    <t>Variation des actifs incorporels achetés</t>
  </si>
  <si>
    <t>- (Gain) perte sur cession d'immobilisations  
    corporelles</t>
  </si>
  <si>
    <t>Liée au programme Accès entreprise Québec</t>
  </si>
  <si>
    <t>Autre</t>
  </si>
  <si>
    <t>Liées au programme Accès entreprise Québec</t>
  </si>
  <si>
    <t>Amortissement des immobilisations corporelles</t>
  </si>
  <si>
    <t xml:space="preserve">Amortissement </t>
  </si>
  <si>
    <t>Immobilisations corporelles</t>
  </si>
  <si>
    <t>Soldes de l'excédent (déficit) de l'exercice calculés automatiquement dans les résultats PCGR et à des fins fiscales/Totaux calculés automatiquement dans l'état de la variation des actifs financiers nets (dette nette), l'état des flux de trésorerie et dans les charges par objets</t>
  </si>
  <si>
    <t>Redressement aux exercices antérieurs/Reclassement</t>
  </si>
  <si>
    <t>Moins : revenus d'investissement</t>
  </si>
  <si>
    <r>
      <t>Réduction de valeur/Reclassement</t>
    </r>
    <r>
      <rPr>
        <vertAlign val="superscript"/>
        <sz val="9"/>
        <rFont val="Arial"/>
        <family val="2"/>
      </rPr>
      <t>1</t>
    </r>
  </si>
  <si>
    <t>Provision pour moins-value/Réduction de valeur</t>
  </si>
  <si>
    <t>Créditeurs et charges à payer/Autres passifs</t>
  </si>
  <si>
    <t>Actif/passif au titre des avantages sociaux futurs</t>
  </si>
  <si>
    <t>Investissement net dans les immobilisations et 
autres actifs</t>
  </si>
  <si>
    <t>- (Gain) perte sur cession d'immobilisations corporelles</t>
  </si>
  <si>
    <t>Transfert dans le cadre d'opérations de 
restructuration</t>
  </si>
  <si>
    <t>Produit de cession des immobilisations corporelles</t>
  </si>
  <si>
    <t>Produit de cession des actifs incorporels achetés</t>
  </si>
  <si>
    <t>Reclassement entre les immobilisations corporelles et les propriétés destinées à la revente (voir l'annexe 3-B du Manuel de la présentation de l'information financière municipale).</t>
  </si>
  <si>
    <t>Tient compte du reclassement entre les immobilisations corporelles et les propriétés destinées à la revente.</t>
  </si>
  <si>
    <t>Ne tient pas compte du reclassement entre les immobilisations corporelles et les propriétés destinées à la revente, ni du reclassement de propriétés destinées à la revente entre les actifs non financiers et les autres actifs financiers aux fins de présentation à l'état de la situation financière.</t>
  </si>
  <si>
    <t>Amortissement des immobilisations corporelles et des actifs incorporels achetés (avant ventilation)</t>
  </si>
  <si>
    <t xml:space="preserve">Activités d'investissement </t>
  </si>
  <si>
    <t>À l'annexe 1-C du Manuel de la présentation de l’information financière municipale, il est mentionné qu’il est possible qu'un taux autre que le taux cumulatif de fin d’exercice doive être utilisé 
pour les postes de la situation financière, ou à tout le moins pour certains d’entre eux, dépendamment de la clause de répartition des actifs/passifs en cas de dissolution. Les formules de 
calcul du présent chiffrier sont faites en fonction du taux cumulatif de fin d’exercice pour tous les postes de la situation financière. Advenant qu’un autre taux doive être utilisé, il y aura lieu 
d’adapter les calculs dans le chiffrier en conséquence.</t>
  </si>
  <si>
    <t xml:space="preserve">N.B. : Comme dans l'application PERFORM, les valeurs inscrites positivement dans la colonne "Élimination" sont soustraites dans le calcul des soldes consolidés. Pour qu'une valeur soit additionnée, il faut l'inscrire négativement. </t>
  </si>
  <si>
    <t>* Par municipalité, on entend aussi tout organisme municipal ayant à transmettre un rapport financier consolidé au MAMH selon le formulaire prescrit dans PERFORM.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</si>
</sst>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0\)"/>
    <numFmt numFmtId="165" formatCode="#,##0\ \ ;\(#,##0\)\ "/>
    <numFmt numFmtId="166" formatCode="#,##0\ \ ;\(#,##0\)"/>
    <numFmt numFmtId="167" formatCode="0.0000%"/>
  </numFmts>
  <fonts count="44" x14ac:knownFonts="1">
    <font>
      <sz val="10"/>
      <name val="Arial"/>
    </font>
    <font>
      <b/>
      <sz val="10"/>
      <name val="Arial"/>
    </font>
    <font>
      <sz val="10"/>
      <name val="Arial"/>
      <family val="2"/>
    </font>
    <font>
      <sz val="8"/>
      <name val="Arial"/>
      <family val="2"/>
    </font>
    <font>
      <b/>
      <sz val="9"/>
      <name val="Arial"/>
      <family val="2"/>
    </font>
    <font>
      <sz val="9"/>
      <name val="Arial"/>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9"/>
      <name val="Arial"/>
      <family val="2"/>
    </font>
    <font>
      <b/>
      <i/>
      <sz val="9"/>
      <name val="Arial"/>
      <family val="2"/>
    </font>
    <font>
      <sz val="8"/>
      <name val="Arial"/>
      <family val="2"/>
    </font>
    <font>
      <b/>
      <sz val="8"/>
      <name val="Arial"/>
      <family val="2"/>
    </font>
    <font>
      <b/>
      <u/>
      <sz val="9"/>
      <name val="Arial"/>
      <family val="2"/>
    </font>
    <font>
      <b/>
      <u/>
      <sz val="11"/>
      <name val="Arial"/>
      <family val="2"/>
    </font>
    <font>
      <b/>
      <i/>
      <sz val="10"/>
      <name val="Arial"/>
      <family val="2"/>
    </font>
    <font>
      <b/>
      <sz val="12"/>
      <name val="Arial"/>
      <family val="2"/>
    </font>
    <font>
      <b/>
      <sz val="10"/>
      <name val="Arial"/>
      <family val="2"/>
    </font>
    <font>
      <b/>
      <sz val="11"/>
      <name val="Arial"/>
      <family val="2"/>
    </font>
    <font>
      <vertAlign val="superscript"/>
      <sz val="9"/>
      <name val="Arial"/>
      <family val="2"/>
    </font>
    <font>
      <i/>
      <sz val="10"/>
      <name val="Arial"/>
      <family val="2"/>
    </font>
    <font>
      <i/>
      <sz val="8"/>
      <color indexed="10"/>
      <name val="Arial"/>
      <family val="2"/>
    </font>
    <font>
      <b/>
      <i/>
      <sz val="8"/>
      <color indexed="10"/>
      <name val="Arial"/>
      <family val="2"/>
    </font>
    <font>
      <i/>
      <sz val="9"/>
      <color indexed="10"/>
      <name val="Arial"/>
      <family val="2"/>
    </font>
    <font>
      <i/>
      <sz val="10"/>
      <color indexed="10"/>
      <name val="Arial"/>
      <family val="2"/>
    </font>
    <font>
      <b/>
      <sz val="16"/>
      <name val="Arial"/>
      <family val="2"/>
    </font>
    <font>
      <sz val="11"/>
      <name val="Arial"/>
      <family val="2"/>
    </font>
    <font>
      <u/>
      <sz val="11"/>
      <name val="Arial"/>
      <family val="2"/>
    </font>
    <font>
      <b/>
      <sz val="10.75"/>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55"/>
      </patternFill>
    </fill>
    <fill>
      <patternFill patternType="solid">
        <fgColor indexed="65"/>
        <bgColor indexed="64"/>
      </patternFill>
    </fill>
    <fill>
      <patternFill patternType="solid">
        <fgColor indexed="31"/>
        <bgColor indexed="64"/>
      </patternFill>
    </fill>
    <fill>
      <patternFill patternType="solid">
        <fgColor indexed="42"/>
        <bgColor indexed="64"/>
      </patternFill>
    </fill>
    <fill>
      <patternFill patternType="gray125">
        <bgColor indexed="31"/>
      </patternFill>
    </fill>
    <fill>
      <patternFill patternType="lightGray"/>
    </fill>
    <fill>
      <patternFill patternType="solid">
        <fgColor theme="9" tint="0.59996337778862885"/>
        <bgColor indexed="64"/>
      </patternFill>
    </fill>
    <fill>
      <patternFill patternType="lightGray">
        <bgColor theme="9" tint="0.59996337778862885"/>
      </patternFill>
    </fill>
    <fill>
      <patternFill patternType="solid">
        <fgColor rgb="FFFFFF99"/>
        <bgColor indexed="64"/>
      </patternFill>
    </fill>
    <fill>
      <patternFill patternType="solid">
        <fgColor rgb="FFFF66CC"/>
        <bgColor indexed="64"/>
      </patternFill>
    </fill>
    <fill>
      <patternFill patternType="solid">
        <fgColor rgb="FFEAEAEA"/>
        <bgColor indexed="64"/>
      </patternFill>
    </fill>
    <fill>
      <patternFill patternType="gray125">
        <bgColor theme="9" tint="0.59996337778862885"/>
      </patternFill>
    </fill>
    <fill>
      <patternFill patternType="gray125">
        <bgColor rgb="FFFFFF99"/>
      </patternFill>
    </fill>
    <fill>
      <patternFill patternType="solid">
        <fgColor theme="0"/>
        <bgColor indexed="64"/>
      </patternFill>
    </fill>
    <fill>
      <patternFill patternType="gray125">
        <bgColor rgb="FFC0C0E4"/>
      </patternFill>
    </fill>
    <fill>
      <patternFill patternType="solid">
        <fgColor rgb="FFDDDDDD"/>
        <bgColor indexed="64"/>
      </patternFill>
    </fill>
  </fills>
  <borders count="18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22"/>
      </top>
      <bottom style="thin">
        <color indexed="22"/>
      </bottom>
      <diagonal/>
    </border>
    <border>
      <left/>
      <right/>
      <top style="thin">
        <color indexed="22"/>
      </top>
      <bottom/>
      <diagonal/>
    </border>
    <border>
      <left/>
      <right style="thin">
        <color indexed="64"/>
      </right>
      <top style="thin">
        <color indexed="22"/>
      </top>
      <bottom style="thin">
        <color indexed="22"/>
      </bottom>
      <diagonal/>
    </border>
    <border>
      <left style="thin">
        <color indexed="64"/>
      </left>
      <right style="thin">
        <color indexed="22"/>
      </right>
      <top style="thin">
        <color indexed="64"/>
      </top>
      <bottom/>
      <diagonal/>
    </border>
    <border>
      <left style="thin">
        <color indexed="22"/>
      </left>
      <right style="thin">
        <color indexed="64"/>
      </right>
      <top style="thin">
        <color indexed="64"/>
      </top>
      <bottom/>
      <diagonal/>
    </border>
    <border>
      <left style="thin">
        <color indexed="64"/>
      </left>
      <right style="thin">
        <color indexed="22"/>
      </right>
      <top/>
      <bottom/>
      <diagonal/>
    </border>
    <border>
      <left style="thin">
        <color indexed="22"/>
      </left>
      <right style="thin">
        <color indexed="64"/>
      </right>
      <top/>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diagonal/>
    </border>
    <border>
      <left style="thin">
        <color indexed="22"/>
      </left>
      <right style="thin">
        <color indexed="64"/>
      </right>
      <top style="thin">
        <color indexed="22"/>
      </top>
      <bottom/>
      <diagonal/>
    </border>
    <border>
      <left style="thin">
        <color indexed="22"/>
      </left>
      <right style="thin">
        <color indexed="22"/>
      </right>
      <top style="thin">
        <color indexed="64"/>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right style="thin">
        <color indexed="64"/>
      </right>
      <top/>
      <bottom/>
      <diagonal/>
    </border>
    <border>
      <left/>
      <right/>
      <top style="thin">
        <color indexed="64"/>
      </top>
      <bottom/>
      <diagonal/>
    </border>
    <border>
      <left style="thin">
        <color indexed="64"/>
      </left>
      <right style="thin">
        <color indexed="22"/>
      </right>
      <top style="thin">
        <color indexed="64"/>
      </top>
      <bottom style="thin">
        <color indexed="64"/>
      </bottom>
      <diagonal/>
    </border>
    <border>
      <left/>
      <right/>
      <top/>
      <bottom style="thin">
        <color indexed="22"/>
      </bottom>
      <diagonal/>
    </border>
    <border>
      <left/>
      <right style="thin">
        <color indexed="64"/>
      </right>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64"/>
      </right>
      <top style="thin">
        <color indexed="22"/>
      </top>
      <bottom/>
      <diagonal/>
    </border>
    <border>
      <left style="thin">
        <color indexed="64"/>
      </left>
      <right/>
      <top style="thin">
        <color indexed="22"/>
      </top>
      <bottom style="thin">
        <color indexed="22"/>
      </bottom>
      <diagonal/>
    </border>
    <border>
      <left style="thin">
        <color indexed="64"/>
      </left>
      <right/>
      <top style="thin">
        <color indexed="22"/>
      </top>
      <bottom/>
      <diagonal/>
    </border>
    <border>
      <left style="thin">
        <color indexed="64"/>
      </left>
      <right/>
      <top/>
      <bottom/>
      <diagonal/>
    </border>
    <border>
      <left style="thin">
        <color indexed="64"/>
      </left>
      <right style="thin">
        <color indexed="22"/>
      </right>
      <top/>
      <bottom style="thin">
        <color indexed="22"/>
      </bottom>
      <diagonal/>
    </border>
    <border>
      <left/>
      <right/>
      <top/>
      <bottom style="thin">
        <color indexed="64"/>
      </bottom>
      <diagonal/>
    </border>
    <border>
      <left/>
      <right style="thin">
        <color indexed="22"/>
      </right>
      <top style="thin">
        <color indexed="64"/>
      </top>
      <bottom/>
      <diagonal/>
    </border>
    <border>
      <left/>
      <right style="medium">
        <color indexed="64"/>
      </right>
      <top/>
      <bottom/>
      <diagonal/>
    </border>
    <border>
      <left style="thin">
        <color indexed="22"/>
      </left>
      <right style="medium">
        <color indexed="64"/>
      </right>
      <top style="thin">
        <color indexed="22"/>
      </top>
      <bottom style="thin">
        <color indexed="22"/>
      </bottom>
      <diagonal/>
    </border>
    <border>
      <left style="thin">
        <color indexed="10"/>
      </left>
      <right style="medium">
        <color indexed="10"/>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bottom style="thin">
        <color indexed="22"/>
      </bottom>
      <diagonal/>
    </border>
    <border>
      <left style="thin">
        <color indexed="10"/>
      </left>
      <right style="medium">
        <color indexed="10"/>
      </right>
      <top style="thin">
        <color indexed="10"/>
      </top>
      <bottom style="thin">
        <color indexed="64"/>
      </bottom>
      <diagonal/>
    </border>
    <border>
      <left style="thin">
        <color indexed="64"/>
      </left>
      <right style="thin">
        <color indexed="22"/>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64"/>
      </top>
      <bottom style="thin">
        <color indexed="8"/>
      </bottom>
      <diagonal/>
    </border>
    <border>
      <left style="thin">
        <color indexed="22"/>
      </left>
      <right style="thin">
        <color indexed="22"/>
      </right>
      <top style="thin">
        <color indexed="64"/>
      </top>
      <bottom style="thin">
        <color indexed="64"/>
      </bottom>
      <diagonal/>
    </border>
    <border>
      <left/>
      <right/>
      <top style="thin">
        <color indexed="64"/>
      </top>
      <bottom style="thin">
        <color indexed="64"/>
      </bottom>
      <diagonal/>
    </border>
    <border>
      <left style="thin">
        <color indexed="64"/>
      </left>
      <right style="thin">
        <color indexed="22"/>
      </right>
      <top style="thin">
        <color indexed="8"/>
      </top>
      <bottom style="thin">
        <color indexed="8"/>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22"/>
      </right>
      <top style="thin">
        <color indexed="8"/>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22"/>
      </top>
      <bottom/>
      <diagonal/>
    </border>
    <border>
      <left/>
      <right/>
      <top style="thin">
        <color indexed="22"/>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22"/>
      </top>
      <bottom style="thin">
        <color indexed="22"/>
      </bottom>
      <diagonal/>
    </border>
    <border>
      <left style="thin">
        <color indexed="64"/>
      </left>
      <right style="thin">
        <color indexed="22"/>
      </right>
      <top/>
      <bottom style="thin">
        <color indexed="64"/>
      </bottom>
      <diagonal/>
    </border>
    <border>
      <left style="thin">
        <color indexed="22"/>
      </left>
      <right style="thin">
        <color indexed="64"/>
      </right>
      <top style="thin">
        <color indexed="64"/>
      </top>
      <bottom style="thin">
        <color indexed="64"/>
      </bottom>
      <diagonal/>
    </border>
    <border>
      <left style="thin">
        <color indexed="64"/>
      </left>
      <right/>
      <top style="thin">
        <color indexed="8"/>
      </top>
      <bottom style="thin">
        <color indexed="8"/>
      </bottom>
      <diagonal/>
    </border>
    <border>
      <left style="thin">
        <color indexed="64"/>
      </left>
      <right/>
      <top/>
      <bottom style="thin">
        <color indexed="22"/>
      </bottom>
      <diagonal/>
    </border>
    <border>
      <left/>
      <right style="thin">
        <color indexed="22"/>
      </right>
      <top style="thin">
        <color indexed="64"/>
      </top>
      <bottom style="thin">
        <color indexed="64"/>
      </bottom>
      <diagonal/>
    </border>
    <border>
      <left style="thin">
        <color indexed="22"/>
      </left>
      <right style="thin">
        <color indexed="64"/>
      </right>
      <top/>
      <bottom style="thin">
        <color indexed="64"/>
      </bottom>
      <diagonal/>
    </border>
    <border>
      <left style="thin">
        <color indexed="22"/>
      </left>
      <right style="thin">
        <color indexed="22"/>
      </right>
      <top style="thin">
        <color indexed="8"/>
      </top>
      <bottom style="thin">
        <color indexed="8"/>
      </bottom>
      <diagonal/>
    </border>
    <border>
      <left style="thin">
        <color indexed="22"/>
      </left>
      <right style="thin">
        <color indexed="64"/>
      </right>
      <top style="thin">
        <color indexed="8"/>
      </top>
      <bottom style="thin">
        <color indexed="8"/>
      </bottom>
      <diagonal/>
    </border>
    <border>
      <left/>
      <right style="thin">
        <color indexed="22"/>
      </right>
      <top/>
      <bottom/>
      <diagonal/>
    </border>
    <border>
      <left/>
      <right style="thin">
        <color indexed="22"/>
      </right>
      <top style="thin">
        <color indexed="22"/>
      </top>
      <bottom/>
      <diagonal/>
    </border>
    <border>
      <left style="thin">
        <color indexed="22"/>
      </left>
      <right style="thin">
        <color indexed="22"/>
      </right>
      <top style="thin">
        <color indexed="8"/>
      </top>
      <bottom style="thin">
        <color indexed="64"/>
      </bottom>
      <diagonal/>
    </border>
    <border>
      <left style="thin">
        <color indexed="22"/>
      </left>
      <right style="thin">
        <color indexed="64"/>
      </right>
      <top style="thin">
        <color indexed="8"/>
      </top>
      <bottom style="thin">
        <color indexed="64"/>
      </bottom>
      <diagonal/>
    </border>
    <border>
      <left style="thin">
        <color indexed="22"/>
      </left>
      <right style="thin">
        <color indexed="64"/>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diagonal/>
    </border>
    <border>
      <left/>
      <right style="thin">
        <color indexed="64"/>
      </right>
      <top style="thin">
        <color indexed="64"/>
      </top>
      <bottom style="thin">
        <color indexed="64"/>
      </bottom>
      <diagonal/>
    </border>
    <border>
      <left style="thin">
        <color indexed="22"/>
      </left>
      <right/>
      <top style="thin">
        <color indexed="64"/>
      </top>
      <bottom style="thin">
        <color indexed="64"/>
      </bottom>
      <diagonal/>
    </border>
    <border>
      <left style="thin">
        <color indexed="22"/>
      </left>
      <right/>
      <top style="thin">
        <color indexed="22"/>
      </top>
      <bottom/>
      <diagonal/>
    </border>
    <border>
      <left/>
      <right style="thin">
        <color indexed="64"/>
      </right>
      <top style="thin">
        <color indexed="64"/>
      </top>
      <bottom/>
      <diagonal/>
    </border>
    <border>
      <left style="thin">
        <color indexed="22"/>
      </left>
      <right/>
      <top/>
      <bottom style="thin">
        <color indexed="22"/>
      </bottom>
      <diagonal/>
    </border>
    <border>
      <left/>
      <right style="thin">
        <color indexed="64"/>
      </right>
      <top style="thin">
        <color indexed="22"/>
      </top>
      <bottom style="thin">
        <color indexed="64"/>
      </bottom>
      <diagonal/>
    </border>
    <border>
      <left style="thin">
        <color indexed="64"/>
      </left>
      <right/>
      <top style="thin">
        <color indexed="22"/>
      </top>
      <bottom style="thin">
        <color indexed="64"/>
      </bottom>
      <diagonal/>
    </border>
    <border>
      <left style="thin">
        <color indexed="22"/>
      </left>
      <right/>
      <top style="thin">
        <color indexed="64"/>
      </top>
      <bottom/>
      <diagonal/>
    </border>
    <border>
      <left style="thin">
        <color indexed="10"/>
      </left>
      <right/>
      <top style="thin">
        <color indexed="10"/>
      </top>
      <bottom style="thin">
        <color indexed="64"/>
      </bottom>
      <diagonal/>
    </border>
    <border>
      <left/>
      <right style="thin">
        <color indexed="10"/>
      </right>
      <top style="thin">
        <color indexed="10"/>
      </top>
      <bottom style="thin">
        <color indexed="64"/>
      </bottom>
      <diagonal/>
    </border>
    <border>
      <left style="thin">
        <color indexed="10"/>
      </left>
      <right/>
      <top style="thin">
        <color indexed="64"/>
      </top>
      <bottom style="thin">
        <color indexed="64"/>
      </bottom>
      <diagonal/>
    </border>
    <border>
      <left/>
      <right style="thin">
        <color indexed="10"/>
      </right>
      <top style="thin">
        <color indexed="64"/>
      </top>
      <bottom style="thin">
        <color indexed="64"/>
      </bottom>
      <diagonal/>
    </border>
    <border>
      <left/>
      <right/>
      <top style="thin">
        <color indexed="10"/>
      </top>
      <bottom style="thin">
        <color indexed="64"/>
      </bottom>
      <diagonal/>
    </border>
    <border>
      <left style="thin">
        <color indexed="22"/>
      </left>
      <right style="thin">
        <color indexed="22"/>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22"/>
      </top>
      <bottom style="thin">
        <color indexed="22"/>
      </bottom>
      <diagonal/>
    </border>
    <border>
      <left style="medium">
        <color indexed="64"/>
      </left>
      <right/>
      <top style="thin">
        <color indexed="64"/>
      </top>
      <bottom style="thin">
        <color indexed="64"/>
      </bottom>
      <diagonal/>
    </border>
    <border>
      <left style="medium">
        <color indexed="64"/>
      </left>
      <right/>
      <top style="thin">
        <color indexed="22"/>
      </top>
      <bottom style="thin">
        <color indexed="64"/>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thin">
        <color indexed="22"/>
      </bottom>
      <diagonal/>
    </border>
    <border>
      <left style="medium">
        <color indexed="64"/>
      </left>
      <right/>
      <top style="thin">
        <color indexed="64"/>
      </top>
      <bottom style="thin">
        <color indexed="22"/>
      </bottom>
      <diagonal/>
    </border>
    <border>
      <left style="thin">
        <color indexed="22"/>
      </left>
      <right/>
      <top style="thin">
        <color indexed="64"/>
      </top>
      <bottom style="thin">
        <color indexed="22"/>
      </bottom>
      <diagonal/>
    </border>
    <border>
      <left style="medium">
        <color indexed="10"/>
      </left>
      <right/>
      <top style="thin">
        <color indexed="64"/>
      </top>
      <bottom style="thin">
        <color indexed="64"/>
      </bottom>
      <diagonal/>
    </border>
    <border>
      <left style="medium">
        <color indexed="10"/>
      </left>
      <right/>
      <top style="thin">
        <color indexed="10"/>
      </top>
      <bottom style="thin">
        <color indexed="64"/>
      </bottom>
      <diagonal/>
    </border>
    <border>
      <left style="thin">
        <color indexed="64"/>
      </left>
      <right style="thin">
        <color indexed="22"/>
      </right>
      <top style="thin">
        <color theme="0" tint="-0.24994659260841701"/>
      </top>
      <bottom style="thin">
        <color indexed="22"/>
      </bottom>
      <diagonal/>
    </border>
    <border>
      <left style="thin">
        <color indexed="64"/>
      </left>
      <right style="medium">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indexed="22"/>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22"/>
      </right>
      <top style="thin">
        <color theme="0" tint="-0.24994659260841701"/>
      </top>
      <bottom style="thin">
        <color theme="0" tint="-0.24994659260841701"/>
      </bottom>
      <diagonal/>
    </border>
    <border>
      <left style="thin">
        <color indexed="64"/>
      </left>
      <right style="medium">
        <color indexed="64"/>
      </right>
      <top/>
      <bottom style="thin">
        <color theme="0" tint="-0.24994659260841701"/>
      </bottom>
      <diagonal/>
    </border>
    <border>
      <left style="thin">
        <color indexed="64"/>
      </left>
      <right style="medium">
        <color indexed="64"/>
      </right>
      <top style="thin">
        <color theme="0" tint="-0.24994659260841701"/>
      </top>
      <bottom style="thin">
        <color indexed="64"/>
      </bottom>
      <diagonal/>
    </border>
    <border>
      <left style="thin">
        <color indexed="64"/>
      </left>
      <right style="thin">
        <color indexed="22"/>
      </right>
      <top style="thin">
        <color indexed="22"/>
      </top>
      <bottom style="thin">
        <color theme="0" tint="-0.24994659260841701"/>
      </bottom>
      <diagonal/>
    </border>
    <border>
      <left style="thin">
        <color indexed="64"/>
      </left>
      <right style="thin">
        <color indexed="22"/>
      </right>
      <top style="thin">
        <color theme="0" tint="-0.24994659260841701"/>
      </top>
      <bottom style="thin">
        <color indexed="64"/>
      </bottom>
      <diagonal/>
    </border>
    <border>
      <left style="thin">
        <color indexed="64"/>
      </left>
      <right style="thin">
        <color indexed="22"/>
      </right>
      <top style="thin">
        <color indexed="22"/>
      </top>
      <bottom style="thin">
        <color theme="0" tint="-0.249977111117893"/>
      </bottom>
      <diagonal/>
    </border>
    <border>
      <left/>
      <right/>
      <top/>
      <bottom style="thin">
        <color theme="0" tint="-0.249977111117893"/>
      </bottom>
      <diagonal/>
    </border>
    <border>
      <left style="thin">
        <color indexed="64"/>
      </left>
      <right style="medium">
        <color indexed="64"/>
      </right>
      <top style="thin">
        <color indexed="22"/>
      </top>
      <bottom style="thin">
        <color theme="0" tint="-0.249977111117893"/>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indexed="64"/>
      </left>
      <right style="thin">
        <color theme="0" tint="-0.24994659260841701"/>
      </right>
      <top style="thin">
        <color indexed="22"/>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indexed="64"/>
      </left>
      <right style="thin">
        <color theme="0" tint="-0.24994659260841701"/>
      </right>
      <top style="thin">
        <color theme="0" tint="-0.24994659260841701"/>
      </top>
      <bottom/>
      <diagonal/>
    </border>
    <border>
      <left style="thin">
        <color indexed="64"/>
      </left>
      <right style="thin">
        <color theme="0" tint="-0.24994659260841701"/>
      </right>
      <top style="thin">
        <color indexed="64"/>
      </top>
      <bottom style="thin">
        <color indexed="64"/>
      </bottom>
      <diagonal/>
    </border>
    <border>
      <left style="thin">
        <color indexed="64"/>
      </left>
      <right style="thin">
        <color indexed="22"/>
      </right>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indexed="22"/>
      </left>
      <right style="thin">
        <color indexed="64"/>
      </right>
      <top style="thin">
        <color indexed="22"/>
      </top>
      <bottom style="thin">
        <color theme="0" tint="-0.24994659260841701"/>
      </bottom>
      <diagonal/>
    </border>
    <border>
      <left style="thin">
        <color indexed="22"/>
      </left>
      <right style="thin">
        <color indexed="22"/>
      </right>
      <top style="thin">
        <color indexed="22"/>
      </top>
      <bottom style="thin">
        <color theme="0" tint="-0.24994659260841701"/>
      </bottom>
      <diagonal/>
    </border>
    <border>
      <left/>
      <right style="thin">
        <color indexed="22"/>
      </right>
      <top style="thin">
        <color theme="0" tint="-0.24994659260841701"/>
      </top>
      <bottom/>
      <diagonal/>
    </border>
    <border>
      <left style="thin">
        <color indexed="22"/>
      </left>
      <right style="thin">
        <color indexed="64"/>
      </right>
      <top style="thin">
        <color theme="0" tint="-0.24994659260841701"/>
      </top>
      <bottom style="thin">
        <color theme="0" tint="-0.24994659260841701"/>
      </bottom>
      <diagonal/>
    </border>
    <border>
      <left/>
      <right style="thin">
        <color indexed="22"/>
      </right>
      <top style="thin">
        <color theme="0" tint="-0.24994659260841701"/>
      </top>
      <bottom style="thin">
        <color theme="0" tint="-0.24994659260841701"/>
      </bottom>
      <diagonal/>
    </border>
    <border>
      <left style="thin">
        <color indexed="22"/>
      </left>
      <right style="thin">
        <color indexed="22"/>
      </right>
      <top style="thin">
        <color theme="0" tint="-0.24994659260841701"/>
      </top>
      <bottom style="thin">
        <color theme="0" tint="-0.24994659260841701"/>
      </bottom>
      <diagonal/>
    </border>
    <border>
      <left style="thin">
        <color indexed="64"/>
      </left>
      <right style="thin">
        <color theme="0" tint="-0.24994659260841701"/>
      </right>
      <top style="thin">
        <color indexed="22"/>
      </top>
      <bottom style="thin">
        <color indexed="22"/>
      </bottom>
      <diagonal/>
    </border>
    <border>
      <left style="thin">
        <color theme="0" tint="-0.24994659260841701"/>
      </left>
      <right style="thin">
        <color indexed="64"/>
      </right>
      <top style="thin">
        <color indexed="22"/>
      </top>
      <bottom style="thin">
        <color indexed="22"/>
      </bottom>
      <diagonal/>
    </border>
    <border>
      <left style="thin">
        <color indexed="22"/>
      </left>
      <right style="thin">
        <color indexed="22"/>
      </right>
      <top style="thin">
        <color theme="0" tint="-0.24994659260841701"/>
      </top>
      <bottom style="thin">
        <color indexed="22"/>
      </bottom>
      <diagonal/>
    </border>
    <border>
      <left style="thin">
        <color indexed="22"/>
      </left>
      <right style="thin">
        <color indexed="64"/>
      </right>
      <top style="thin">
        <color theme="0" tint="-0.24994659260841701"/>
      </top>
      <bottom style="thin">
        <color indexed="22"/>
      </bottom>
      <diagonal/>
    </border>
    <border>
      <left style="thin">
        <color indexed="64"/>
      </left>
      <right style="thin">
        <color indexed="22"/>
      </right>
      <top style="thin">
        <color theme="0" tint="-0.24994659260841701"/>
      </top>
      <bottom style="thin">
        <color rgb="FFC0C0C0"/>
      </bottom>
      <diagonal/>
    </border>
    <border>
      <left style="thin">
        <color indexed="64"/>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top/>
      <bottom style="thin">
        <color theme="0" tint="-0.24994659260841701"/>
      </bottom>
      <diagonal/>
    </border>
    <border>
      <left/>
      <right style="thin">
        <color indexed="64"/>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style="thin">
        <color theme="0" tint="-0.24994659260841701"/>
      </left>
      <right style="thin">
        <color theme="0" tint="-0.24994659260841701"/>
      </right>
      <top style="thin">
        <color indexed="22"/>
      </top>
      <bottom style="thin">
        <color theme="0" tint="-0.24994659260841701"/>
      </bottom>
      <diagonal/>
    </border>
    <border>
      <left style="thin">
        <color theme="0" tint="-0.24994659260841701"/>
      </left>
      <right style="thin">
        <color indexed="64"/>
      </right>
      <top style="thin">
        <color indexed="22"/>
      </top>
      <bottom style="thin">
        <color theme="0" tint="-0.24994659260841701"/>
      </bottom>
      <diagonal/>
    </border>
    <border>
      <left style="thin">
        <color indexed="64"/>
      </left>
      <right/>
      <top style="thin">
        <color indexed="22"/>
      </top>
      <bottom style="thin">
        <color theme="0" tint="-0.24994659260841701"/>
      </bottom>
      <diagonal/>
    </border>
    <border>
      <left/>
      <right style="thin">
        <color indexed="64"/>
      </right>
      <top style="thin">
        <color indexed="22"/>
      </top>
      <bottom style="thin">
        <color theme="0" tint="-0.24994659260841701"/>
      </bottom>
      <diagonal/>
    </border>
    <border>
      <left style="thin">
        <color indexed="64"/>
      </left>
      <right/>
      <top style="thin">
        <color theme="0" tint="-0.24994659260841701"/>
      </top>
      <bottom/>
      <diagonal/>
    </border>
    <border>
      <left/>
      <right style="thin">
        <color indexed="64"/>
      </right>
      <top style="thin">
        <color theme="0" tint="-0.24994659260841701"/>
      </top>
      <bottom/>
      <diagonal/>
    </border>
    <border>
      <left/>
      <right/>
      <top style="thin">
        <color theme="0" tint="-0.249977111117893"/>
      </top>
      <bottom style="thin">
        <color indexed="64"/>
      </bottom>
      <diagonal/>
    </border>
    <border>
      <left/>
      <right style="thin">
        <color indexed="64"/>
      </right>
      <top style="thin">
        <color theme="0" tint="-0.249977111117893"/>
      </top>
      <bottom style="thin">
        <color indexed="64"/>
      </bottom>
      <diagonal/>
    </border>
    <border>
      <left style="thin">
        <color indexed="64"/>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top/>
      <bottom style="thin">
        <color theme="0" tint="-0.14996795556505021"/>
      </bottom>
      <diagonal/>
    </border>
    <border>
      <left/>
      <right style="thin">
        <color indexed="64"/>
      </right>
      <top/>
      <bottom style="thin">
        <color theme="0" tint="-0.14996795556505021"/>
      </bottom>
      <diagonal/>
    </border>
    <border>
      <left style="thin">
        <color indexed="22"/>
      </left>
      <right/>
      <top/>
      <bottom style="thin">
        <color theme="0" tint="-0.24994659260841701"/>
      </bottom>
      <diagonal/>
    </border>
    <border>
      <left style="thin">
        <color indexed="22"/>
      </left>
      <right/>
      <top style="thin">
        <color theme="0" tint="-0.24994659260841701"/>
      </top>
      <bottom style="thin">
        <color indexed="64"/>
      </bottom>
      <diagonal/>
    </border>
    <border>
      <left/>
      <right/>
      <top style="thin">
        <color indexed="22"/>
      </top>
      <bottom style="thin">
        <color theme="0" tint="-0.249977111117893"/>
      </bottom>
      <diagonal/>
    </border>
    <border>
      <left/>
      <right/>
      <top/>
      <bottom style="thin">
        <color theme="0" tint="-0.24994659260841701"/>
      </bottom>
      <diagonal/>
    </border>
    <border>
      <left style="thin">
        <color indexed="22"/>
      </left>
      <right/>
      <top style="thin">
        <color indexed="22"/>
      </top>
      <bottom style="thin">
        <color theme="0" tint="-0.249977111117893"/>
      </bottom>
      <diagonal/>
    </border>
    <border>
      <left/>
      <right style="thin">
        <color indexed="64"/>
      </right>
      <top style="thin">
        <color indexed="22"/>
      </top>
      <bottom style="thin">
        <color theme="0" tint="-0.249977111117893"/>
      </bottom>
      <diagonal/>
    </border>
    <border>
      <left style="thin">
        <color indexed="64"/>
      </left>
      <right/>
      <top style="thin">
        <color indexed="22"/>
      </top>
      <bottom style="thin">
        <color theme="0" tint="-0.249977111117893"/>
      </bottom>
      <diagonal/>
    </border>
    <border>
      <left/>
      <right/>
      <top style="thin">
        <color theme="0" tint="-0.24994659260841701"/>
      </top>
      <bottom style="thin">
        <color indexed="64"/>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style="medium">
        <color indexed="64"/>
      </left>
      <right/>
      <top style="thin">
        <color indexed="64"/>
      </top>
      <bottom style="thin">
        <color theme="0" tint="-0.24994659260841701"/>
      </bottom>
      <diagonal/>
    </border>
    <border>
      <left style="medium">
        <color indexed="64"/>
      </left>
      <right/>
      <top style="thin">
        <color theme="0" tint="-0.249977111117893"/>
      </top>
      <bottom style="thin">
        <color indexed="22"/>
      </bottom>
      <diagonal/>
    </border>
    <border>
      <left/>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style="medium">
        <color indexed="64"/>
      </left>
      <right/>
      <top style="thin">
        <color indexed="22"/>
      </top>
      <bottom style="thin">
        <color theme="0" tint="-0.249977111117893"/>
      </bottom>
      <diagonal/>
    </border>
    <border>
      <left/>
      <right style="thin">
        <color indexed="64"/>
      </right>
      <top style="thin">
        <color theme="0" tint="-0.249977111117893"/>
      </top>
      <bottom style="thin">
        <color indexed="22"/>
      </bottom>
      <diagonal/>
    </border>
    <border>
      <left style="thin">
        <color indexed="64"/>
      </left>
      <right/>
      <top style="thin">
        <color theme="0" tint="-0.249977111117893"/>
      </top>
      <bottom style="thin">
        <color indexed="22"/>
      </bottom>
      <diagonal/>
    </border>
    <border>
      <left style="thin">
        <color indexed="22"/>
      </left>
      <right/>
      <top style="thin">
        <color theme="0" tint="-0.249977111117893"/>
      </top>
      <bottom style="thin">
        <color indexed="22"/>
      </bottom>
      <diagonal/>
    </border>
    <border>
      <left style="medium">
        <color indexed="64"/>
      </left>
      <right/>
      <top style="thin">
        <color theme="0" tint="-0.24994659260841701"/>
      </top>
      <bottom style="thin">
        <color indexed="64"/>
      </bottom>
      <diagonal/>
    </border>
  </borders>
  <cellStyleXfs count="42">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37" fontId="2" fillId="0" borderId="0" applyProtection="0">
      <alignment horizontal="center"/>
    </xf>
    <xf numFmtId="0" fontId="12" fillId="7" borderId="1" applyNumberFormat="0" applyAlignment="0" applyProtection="0"/>
    <xf numFmtId="0" fontId="13" fillId="3" borderId="0" applyNumberFormat="0" applyBorder="0" applyAlignment="0" applyProtection="0"/>
    <xf numFmtId="0" fontId="14" fillId="21" borderId="0" applyNumberFormat="0" applyBorder="0" applyAlignment="0" applyProtection="0"/>
    <xf numFmtId="0" fontId="15" fillId="4" borderId="0" applyNumberFormat="0" applyBorder="0" applyAlignment="0" applyProtection="0"/>
    <xf numFmtId="0" fontId="16" fillId="20" borderId="4"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2" borderId="9" applyNumberFormat="0" applyAlignment="0" applyProtection="0"/>
  </cellStyleXfs>
  <cellXfs count="1008">
    <xf numFmtId="0" fontId="0" fillId="0" borderId="0" xfId="0"/>
    <xf numFmtId="0" fontId="1" fillId="0" borderId="0" xfId="0" applyFont="1" applyAlignment="1">
      <alignment horizontal="centerContinuous"/>
    </xf>
    <xf numFmtId="0" fontId="0" fillId="0" borderId="0" xfId="0" applyAlignment="1">
      <alignment horizontal="right"/>
    </xf>
    <xf numFmtId="0" fontId="0" fillId="0" borderId="0" xfId="0" applyBorder="1"/>
    <xf numFmtId="0" fontId="5" fillId="0" borderId="0" xfId="0" applyFont="1" applyFill="1" applyBorder="1"/>
    <xf numFmtId="0" fontId="4" fillId="0" borderId="0" xfId="0" applyFont="1" applyFill="1" applyBorder="1"/>
    <xf numFmtId="0" fontId="5" fillId="0" borderId="0" xfId="0" applyFont="1"/>
    <xf numFmtId="0" fontId="25" fillId="0" borderId="0" xfId="0" applyFont="1"/>
    <xf numFmtId="0" fontId="5" fillId="0" borderId="0" xfId="0" applyFont="1" applyBorder="1"/>
    <xf numFmtId="3" fontId="5" fillId="0" borderId="0" xfId="0" applyNumberFormat="1" applyFont="1" applyAlignment="1">
      <alignment horizontal="right"/>
    </xf>
    <xf numFmtId="3" fontId="5" fillId="0" borderId="0" xfId="0" applyNumberFormat="1" applyFont="1" applyBorder="1" applyAlignment="1">
      <alignment horizontal="right"/>
    </xf>
    <xf numFmtId="0" fontId="5" fillId="0" borderId="10" xfId="0" applyFont="1" applyBorder="1"/>
    <xf numFmtId="0" fontId="5" fillId="0" borderId="11" xfId="0" applyFont="1" applyBorder="1"/>
    <xf numFmtId="0" fontId="5" fillId="0" borderId="12" xfId="0" applyFont="1" applyBorder="1"/>
    <xf numFmtId="0" fontId="5" fillId="0" borderId="10" xfId="0" applyFont="1" applyFill="1" applyBorder="1"/>
    <xf numFmtId="0" fontId="5" fillId="0" borderId="11" xfId="0" applyFont="1" applyFill="1" applyBorder="1"/>
    <xf numFmtId="0" fontId="25" fillId="0" borderId="0" xfId="0" applyFont="1" applyBorder="1"/>
    <xf numFmtId="0" fontId="25" fillId="0" borderId="0" xfId="0" applyFont="1" applyFill="1" applyBorder="1"/>
    <xf numFmtId="3" fontId="4" fillId="0" borderId="13" xfId="0" applyNumberFormat="1" applyFont="1" applyBorder="1" applyAlignment="1">
      <alignment horizontal="center"/>
    </xf>
    <xf numFmtId="3" fontId="4" fillId="0" borderId="14" xfId="0" applyNumberFormat="1" applyFont="1" applyBorder="1" applyAlignment="1">
      <alignment horizontal="center"/>
    </xf>
    <xf numFmtId="3" fontId="5" fillId="0" borderId="15" xfId="0" applyNumberFormat="1" applyFont="1" applyBorder="1" applyAlignment="1">
      <alignment horizontal="right"/>
    </xf>
    <xf numFmtId="3" fontId="5" fillId="0" borderId="16" xfId="0" applyNumberFormat="1" applyFont="1" applyBorder="1" applyAlignment="1">
      <alignment horizontal="right"/>
    </xf>
    <xf numFmtId="3" fontId="5" fillId="0" borderId="17" xfId="0" applyNumberFormat="1" applyFont="1" applyBorder="1" applyAlignment="1">
      <alignment horizontal="right"/>
    </xf>
    <xf numFmtId="3" fontId="5" fillId="0" borderId="18" xfId="0" applyNumberFormat="1" applyFont="1" applyBorder="1" applyAlignment="1">
      <alignment horizontal="right"/>
    </xf>
    <xf numFmtId="3" fontId="5" fillId="0" borderId="19" xfId="0" applyNumberFormat="1" applyFont="1" applyBorder="1" applyAlignment="1">
      <alignment horizontal="right"/>
    </xf>
    <xf numFmtId="3" fontId="5" fillId="0" borderId="20" xfId="0" applyNumberFormat="1" applyFont="1" applyBorder="1" applyAlignment="1">
      <alignment horizontal="right"/>
    </xf>
    <xf numFmtId="49" fontId="4" fillId="0" borderId="13" xfId="0" applyNumberFormat="1" applyFont="1" applyBorder="1" applyAlignment="1">
      <alignment horizontal="center"/>
    </xf>
    <xf numFmtId="3" fontId="4" fillId="0" borderId="21" xfId="0" applyNumberFormat="1" applyFont="1" applyBorder="1" applyAlignment="1">
      <alignment horizontal="center"/>
    </xf>
    <xf numFmtId="3" fontId="5" fillId="0" borderId="22" xfId="0" applyNumberFormat="1" applyFont="1" applyBorder="1" applyAlignment="1">
      <alignment horizontal="right"/>
    </xf>
    <xf numFmtId="3" fontId="5" fillId="0" borderId="3" xfId="0" applyNumberFormat="1" applyFont="1" applyBorder="1" applyAlignment="1">
      <alignment horizontal="right"/>
    </xf>
    <xf numFmtId="3" fontId="5" fillId="0" borderId="23" xfId="0" applyNumberFormat="1" applyFont="1" applyBorder="1" applyAlignment="1">
      <alignment horizontal="right"/>
    </xf>
    <xf numFmtId="3" fontId="5" fillId="1" borderId="17" xfId="0" applyNumberFormat="1" applyFont="1" applyFill="1" applyBorder="1" applyAlignment="1">
      <alignment horizontal="right"/>
    </xf>
    <xf numFmtId="3" fontId="5" fillId="1" borderId="3" xfId="0" applyNumberFormat="1" applyFont="1" applyFill="1" applyBorder="1" applyAlignment="1">
      <alignment horizontal="right"/>
    </xf>
    <xf numFmtId="3" fontId="5" fillId="1" borderId="18" xfId="0" applyNumberFormat="1" applyFont="1" applyFill="1" applyBorder="1" applyAlignment="1">
      <alignment horizontal="right"/>
    </xf>
    <xf numFmtId="3" fontId="3" fillId="0" borderId="17" xfId="0" applyNumberFormat="1" applyFont="1" applyBorder="1" applyAlignment="1">
      <alignment horizontal="right"/>
    </xf>
    <xf numFmtId="0" fontId="5" fillId="0" borderId="24" xfId="0" applyFont="1" applyBorder="1"/>
    <xf numFmtId="0" fontId="5" fillId="23" borderId="11" xfId="0" applyFont="1" applyFill="1" applyBorder="1"/>
    <xf numFmtId="0" fontId="24" fillId="23" borderId="11" xfId="0" applyFont="1" applyFill="1" applyBorder="1"/>
    <xf numFmtId="3" fontId="5" fillId="23" borderId="19" xfId="0" applyNumberFormat="1" applyFont="1" applyFill="1" applyBorder="1" applyAlignment="1">
      <alignment horizontal="right"/>
    </xf>
    <xf numFmtId="3" fontId="5" fillId="23" borderId="20" xfId="0" applyNumberFormat="1" applyFont="1" applyFill="1" applyBorder="1" applyAlignment="1">
      <alignment horizontal="right"/>
    </xf>
    <xf numFmtId="3" fontId="5" fillId="23" borderId="23" xfId="0" applyNumberFormat="1" applyFont="1" applyFill="1" applyBorder="1" applyAlignment="1">
      <alignment horizontal="right"/>
    </xf>
    <xf numFmtId="0" fontId="5" fillId="23" borderId="10" xfId="0" applyFont="1" applyFill="1" applyBorder="1"/>
    <xf numFmtId="0" fontId="27" fillId="0" borderId="0" xfId="0" applyFont="1" applyBorder="1"/>
    <xf numFmtId="3" fontId="5" fillId="0" borderId="25" xfId="0" applyNumberFormat="1" applyFont="1" applyBorder="1" applyAlignment="1">
      <alignment horizontal="right"/>
    </xf>
    <xf numFmtId="0" fontId="5" fillId="0" borderId="10" xfId="0" applyFont="1" applyFill="1" applyBorder="1" applyAlignment="1">
      <alignment horizontal="left" wrapText="1"/>
    </xf>
    <xf numFmtId="0" fontId="4" fillId="0" borderId="0" xfId="0" applyFont="1" applyBorder="1"/>
    <xf numFmtId="0" fontId="5" fillId="0" borderId="10" xfId="0" applyFont="1" applyFill="1" applyBorder="1" applyAlignment="1">
      <alignment horizontal="left"/>
    </xf>
    <xf numFmtId="0" fontId="29" fillId="0" borderId="0" xfId="0" applyFont="1"/>
    <xf numFmtId="0" fontId="30" fillId="0" borderId="0" xfId="0" applyFont="1"/>
    <xf numFmtId="0" fontId="30" fillId="0" borderId="0" xfId="0" applyFont="1" applyBorder="1"/>
    <xf numFmtId="0" fontId="30" fillId="0" borderId="0" xfId="0" applyFont="1" applyFill="1"/>
    <xf numFmtId="0" fontId="5" fillId="0" borderId="0" xfId="0" applyFont="1" applyAlignment="1">
      <alignment vertical="center"/>
    </xf>
    <xf numFmtId="3" fontId="5" fillId="0" borderId="25" xfId="0" applyNumberFormat="1" applyFont="1" applyFill="1" applyBorder="1" applyAlignment="1">
      <alignment horizontal="right"/>
    </xf>
    <xf numFmtId="3" fontId="5" fillId="0" borderId="0" xfId="0" applyNumberFormat="1" applyFont="1" applyFill="1" applyBorder="1" applyAlignment="1">
      <alignment horizontal="right"/>
    </xf>
    <xf numFmtId="0" fontId="0" fillId="0" borderId="0" xfId="0" applyFill="1" applyBorder="1"/>
    <xf numFmtId="0" fontId="5" fillId="0" borderId="0" xfId="0" applyFont="1" applyAlignment="1">
      <alignment horizontal="left"/>
    </xf>
    <xf numFmtId="49" fontId="4" fillId="0" borderId="0" xfId="0" applyNumberFormat="1" applyFont="1" applyBorder="1" applyAlignment="1">
      <alignment horizontal="center"/>
    </xf>
    <xf numFmtId="3" fontId="5" fillId="0" borderId="0" xfId="0" applyNumberFormat="1" applyFont="1" applyAlignment="1">
      <alignment horizontal="left"/>
    </xf>
    <xf numFmtId="3" fontId="5" fillId="23" borderId="15" xfId="0" applyNumberFormat="1" applyFont="1" applyFill="1" applyBorder="1" applyAlignment="1">
      <alignment horizontal="right"/>
    </xf>
    <xf numFmtId="3" fontId="5" fillId="23" borderId="17" xfId="0" applyNumberFormat="1" applyFont="1" applyFill="1" applyBorder="1" applyAlignment="1">
      <alignment horizontal="right"/>
    </xf>
    <xf numFmtId="3" fontId="5" fillId="24" borderId="26" xfId="0" applyNumberFormat="1" applyFont="1" applyFill="1" applyBorder="1" applyAlignment="1">
      <alignment horizontal="right"/>
    </xf>
    <xf numFmtId="0" fontId="5" fillId="0" borderId="27" xfId="0" applyFont="1" applyBorder="1"/>
    <xf numFmtId="0" fontId="27" fillId="0" borderId="11" xfId="0" applyFont="1" applyBorder="1"/>
    <xf numFmtId="0" fontId="5" fillId="0" borderId="10" xfId="0" applyFont="1" applyBorder="1" applyAlignment="1">
      <alignment horizontal="left" wrapText="1"/>
    </xf>
    <xf numFmtId="0" fontId="5" fillId="0" borderId="12" xfId="0" applyFont="1" applyBorder="1" applyAlignment="1">
      <alignment horizontal="left" wrapText="1"/>
    </xf>
    <xf numFmtId="0" fontId="5" fillId="0" borderId="11" xfId="0" applyFont="1" applyBorder="1" applyAlignment="1">
      <alignment horizontal="left" wrapText="1"/>
    </xf>
    <xf numFmtId="0" fontId="5" fillId="0" borderId="27" xfId="0" applyFont="1" applyBorder="1" applyAlignment="1">
      <alignment horizontal="left" wrapText="1"/>
    </xf>
    <xf numFmtId="0" fontId="5" fillId="0" borderId="10" xfId="0" applyFont="1" applyBorder="1" applyAlignment="1">
      <alignment horizontal="left"/>
    </xf>
    <xf numFmtId="0" fontId="5" fillId="0" borderId="0" xfId="0" applyFont="1" applyBorder="1" applyAlignment="1">
      <alignment horizontal="left" wrapText="1"/>
    </xf>
    <xf numFmtId="0" fontId="5" fillId="0" borderId="27" xfId="0" applyFont="1" applyFill="1" applyBorder="1" applyAlignment="1"/>
    <xf numFmtId="0" fontId="5" fillId="0" borderId="28" xfId="0" applyFont="1" applyFill="1" applyBorder="1" applyAlignment="1"/>
    <xf numFmtId="0" fontId="5" fillId="0" borderId="29" xfId="0" applyFont="1" applyBorder="1"/>
    <xf numFmtId="0" fontId="5" fillId="0" borderId="30" xfId="0" applyFont="1" applyBorder="1"/>
    <xf numFmtId="0" fontId="5" fillId="0" borderId="0" xfId="0" applyFont="1" applyBorder="1" applyAlignment="1"/>
    <xf numFmtId="0" fontId="5" fillId="0" borderId="10" xfId="0" applyFont="1" applyBorder="1" applyAlignment="1"/>
    <xf numFmtId="0" fontId="5" fillId="0" borderId="12" xfId="0" applyFont="1" applyBorder="1" applyAlignment="1"/>
    <xf numFmtId="0" fontId="5" fillId="0" borderId="27" xfId="0" applyFont="1" applyBorder="1" applyAlignment="1"/>
    <xf numFmtId="0" fontId="5" fillId="0" borderId="31" xfId="0" applyFont="1" applyBorder="1"/>
    <xf numFmtId="3" fontId="5" fillId="0" borderId="32" xfId="0" applyNumberFormat="1" applyFont="1" applyFill="1" applyBorder="1" applyAlignment="1">
      <alignment horizontal="right"/>
    </xf>
    <xf numFmtId="3" fontId="5" fillId="23" borderId="32" xfId="0" applyNumberFormat="1" applyFont="1" applyFill="1" applyBorder="1" applyAlignment="1">
      <alignment horizontal="right"/>
    </xf>
    <xf numFmtId="3" fontId="5" fillId="0" borderId="32" xfId="0" applyNumberFormat="1" applyFont="1" applyBorder="1" applyAlignment="1">
      <alignment horizontal="right"/>
    </xf>
    <xf numFmtId="3" fontId="5" fillId="0" borderId="33" xfId="0" applyNumberFormat="1" applyFont="1" applyBorder="1" applyAlignment="1">
      <alignment horizontal="right"/>
    </xf>
    <xf numFmtId="3" fontId="24" fillId="0" borderId="0" xfId="0" applyNumberFormat="1" applyFont="1" applyAlignment="1">
      <alignment horizontal="left" wrapText="1"/>
    </xf>
    <xf numFmtId="0" fontId="5" fillId="0" borderId="12" xfId="0" applyFont="1" applyFill="1" applyBorder="1"/>
    <xf numFmtId="3" fontId="24" fillId="0" borderId="0" xfId="0" applyNumberFormat="1" applyFont="1" applyBorder="1" applyAlignment="1">
      <alignment horizontal="left" wrapText="1"/>
    </xf>
    <xf numFmtId="0" fontId="24" fillId="0" borderId="0" xfId="0" applyFont="1"/>
    <xf numFmtId="0" fontId="32" fillId="0" borderId="25" xfId="0" applyFont="1" applyFill="1" applyBorder="1"/>
    <xf numFmtId="0" fontId="5" fillId="0" borderId="25" xfId="0" applyFont="1" applyFill="1" applyBorder="1"/>
    <xf numFmtId="0" fontId="31" fillId="0" borderId="0" xfId="0" applyFont="1" applyFill="1" applyBorder="1" applyAlignment="1">
      <alignment vertical="center"/>
    </xf>
    <xf numFmtId="3" fontId="4" fillId="0" borderId="21" xfId="0" applyNumberFormat="1" applyFont="1" applyFill="1" applyBorder="1" applyAlignment="1">
      <alignment horizontal="center"/>
    </xf>
    <xf numFmtId="0" fontId="31" fillId="0" borderId="34" xfId="0" applyFont="1" applyFill="1" applyBorder="1" applyAlignment="1">
      <alignment vertical="center"/>
    </xf>
    <xf numFmtId="3" fontId="5" fillId="23" borderId="0" xfId="0" applyNumberFormat="1" applyFont="1" applyFill="1" applyBorder="1" applyAlignment="1">
      <alignment horizontal="right"/>
    </xf>
    <xf numFmtId="3" fontId="5" fillId="23" borderId="35" xfId="0" applyNumberFormat="1" applyFont="1" applyFill="1" applyBorder="1" applyAlignment="1">
      <alignment horizontal="right"/>
    </xf>
    <xf numFmtId="0" fontId="25" fillId="0" borderId="0" xfId="0" applyFont="1" applyBorder="1" applyAlignment="1"/>
    <xf numFmtId="0" fontId="25" fillId="0" borderId="10" xfId="0" applyFont="1" applyBorder="1" applyAlignment="1"/>
    <xf numFmtId="0" fontId="25" fillId="0" borderId="12" xfId="0" applyFont="1" applyBorder="1" applyAlignment="1"/>
    <xf numFmtId="0" fontId="5" fillId="0" borderId="27" xfId="0" applyFont="1" applyFill="1" applyBorder="1"/>
    <xf numFmtId="3" fontId="5" fillId="0" borderId="35" xfId="0" applyNumberFormat="1" applyFont="1" applyBorder="1" applyAlignment="1">
      <alignment horizontal="right"/>
    </xf>
    <xf numFmtId="3" fontId="5" fillId="23" borderId="34" xfId="0" applyNumberFormat="1" applyFont="1" applyFill="1" applyBorder="1" applyAlignment="1">
      <alignment horizontal="right"/>
    </xf>
    <xf numFmtId="3" fontId="0" fillId="0" borderId="0" xfId="0" applyNumberFormat="1"/>
    <xf numFmtId="0" fontId="5" fillId="23" borderId="0" xfId="0" applyFont="1" applyFill="1" applyBorder="1"/>
    <xf numFmtId="0" fontId="0" fillId="23" borderId="0" xfId="0" applyFill="1" applyBorder="1"/>
    <xf numFmtId="0" fontId="24" fillId="0" borderId="0" xfId="0" applyFont="1" applyAlignment="1">
      <alignment horizontal="left" wrapText="1"/>
    </xf>
    <xf numFmtId="0" fontId="24" fillId="0" borderId="0" xfId="0" applyFont="1" applyBorder="1" applyAlignment="1">
      <alignment horizontal="left" wrapText="1"/>
    </xf>
    <xf numFmtId="0" fontId="31" fillId="0" borderId="25" xfId="0" applyFont="1" applyFill="1" applyBorder="1" applyAlignment="1">
      <alignment horizontal="center" vertical="center"/>
    </xf>
    <xf numFmtId="0" fontId="31" fillId="0" borderId="0" xfId="0" applyFont="1" applyFill="1" applyBorder="1" applyAlignment="1">
      <alignment horizontal="center" vertical="center"/>
    </xf>
    <xf numFmtId="0" fontId="24" fillId="0" borderId="0" xfId="0" applyFont="1" applyAlignment="1">
      <alignment horizontal="left"/>
    </xf>
    <xf numFmtId="3" fontId="4" fillId="0" borderId="22" xfId="0" applyNumberFormat="1" applyFont="1" applyFill="1" applyBorder="1" applyAlignment="1">
      <alignment horizontal="center"/>
    </xf>
    <xf numFmtId="0" fontId="25" fillId="0" borderId="0" xfId="0" applyFont="1" applyFill="1" applyBorder="1" applyAlignment="1">
      <alignment horizontal="left"/>
    </xf>
    <xf numFmtId="3" fontId="5" fillId="0" borderId="0" xfId="0" applyNumberFormat="1" applyFont="1" applyAlignment="1"/>
    <xf numFmtId="0" fontId="5" fillId="0" borderId="10" xfId="0" applyFont="1" applyFill="1" applyBorder="1" applyAlignment="1"/>
    <xf numFmtId="0" fontId="5" fillId="0" borderId="12" xfId="0" applyFont="1" applyFill="1" applyBorder="1" applyAlignment="1"/>
    <xf numFmtId="0" fontId="25" fillId="0" borderId="0" xfId="0" applyFont="1" applyFill="1" applyBorder="1" applyAlignment="1"/>
    <xf numFmtId="0" fontId="35" fillId="0" borderId="0" xfId="0" applyFont="1"/>
    <xf numFmtId="0" fontId="25" fillId="0" borderId="36" xfId="0" applyFont="1" applyBorder="1"/>
    <xf numFmtId="3" fontId="5" fillId="0" borderId="25" xfId="0" applyNumberFormat="1" applyFont="1" applyFill="1" applyBorder="1" applyAlignment="1">
      <alignment horizontal="center" wrapText="1"/>
    </xf>
    <xf numFmtId="0" fontId="0" fillId="0" borderId="0" xfId="0" applyFill="1"/>
    <xf numFmtId="0" fontId="38" fillId="0" borderId="0" xfId="0" applyFont="1" applyBorder="1" applyAlignment="1">
      <alignment horizontal="left"/>
    </xf>
    <xf numFmtId="0" fontId="38" fillId="0" borderId="0" xfId="0" applyFont="1" applyBorder="1" applyAlignment="1">
      <alignment horizontal="left" wrapText="1"/>
    </xf>
    <xf numFmtId="3" fontId="38" fillId="0" borderId="0" xfId="0" applyNumberFormat="1" applyFont="1" applyBorder="1" applyAlignment="1">
      <alignment horizontal="right"/>
    </xf>
    <xf numFmtId="3" fontId="38" fillId="23" borderId="0" xfId="0" applyNumberFormat="1" applyFont="1" applyFill="1" applyBorder="1" applyAlignment="1">
      <alignment horizontal="right"/>
    </xf>
    <xf numFmtId="0" fontId="39" fillId="0" borderId="0" xfId="0" applyFont="1"/>
    <xf numFmtId="164" fontId="5" fillId="0" borderId="22" xfId="0" applyNumberFormat="1" applyFont="1" applyBorder="1" applyAlignment="1"/>
    <xf numFmtId="164" fontId="4" fillId="0" borderId="22" xfId="0" applyNumberFormat="1" applyFont="1" applyBorder="1" applyAlignment="1"/>
    <xf numFmtId="164" fontId="5" fillId="0" borderId="25" xfId="0" applyNumberFormat="1" applyFont="1" applyBorder="1" applyAlignment="1"/>
    <xf numFmtId="1" fontId="5" fillId="23" borderId="17" xfId="0" applyNumberFormat="1" applyFont="1" applyFill="1" applyBorder="1" applyAlignment="1">
      <alignment horizontal="right"/>
    </xf>
    <xf numFmtId="1" fontId="5" fillId="23" borderId="19" xfId="0" applyNumberFormat="1" applyFont="1" applyFill="1" applyBorder="1" applyAlignment="1">
      <alignment horizontal="right"/>
    </xf>
    <xf numFmtId="1" fontId="5" fillId="23" borderId="13" xfId="0" applyNumberFormat="1" applyFont="1" applyFill="1" applyBorder="1" applyAlignment="1">
      <alignment horizontal="right"/>
    </xf>
    <xf numFmtId="1" fontId="5" fillId="0" borderId="17" xfId="0" applyNumberFormat="1" applyFont="1" applyBorder="1" applyAlignment="1">
      <alignment horizontal="right"/>
    </xf>
    <xf numFmtId="1" fontId="5" fillId="0" borderId="19" xfId="0" applyNumberFormat="1" applyFont="1" applyBorder="1" applyAlignment="1">
      <alignment horizontal="right"/>
    </xf>
    <xf numFmtId="1" fontId="3" fillId="0" borderId="17" xfId="0" applyNumberFormat="1" applyFont="1" applyBorder="1" applyAlignment="1">
      <alignment horizontal="right"/>
    </xf>
    <xf numFmtId="1" fontId="5" fillId="1" borderId="17" xfId="0" applyNumberFormat="1" applyFont="1" applyFill="1" applyBorder="1" applyAlignment="1">
      <alignment horizontal="right"/>
    </xf>
    <xf numFmtId="1" fontId="5" fillId="24" borderId="26" xfId="0" applyNumberFormat="1" applyFont="1" applyFill="1" applyBorder="1" applyAlignment="1">
      <alignment horizontal="right"/>
    </xf>
    <xf numFmtId="0" fontId="24" fillId="0" borderId="0" xfId="0" applyFont="1" applyBorder="1"/>
    <xf numFmtId="164" fontId="24" fillId="0" borderId="0" xfId="0" applyNumberFormat="1" applyFont="1" applyBorder="1" applyAlignment="1">
      <alignment horizontal="right"/>
    </xf>
    <xf numFmtId="3" fontId="24" fillId="23" borderId="0" xfId="0" applyNumberFormat="1" applyFont="1" applyFill="1" applyBorder="1" applyAlignment="1">
      <alignment horizontal="right"/>
    </xf>
    <xf numFmtId="164" fontId="24" fillId="23" borderId="0" xfId="0" applyNumberFormat="1" applyFont="1" applyFill="1" applyBorder="1" applyAlignment="1">
      <alignment horizontal="right"/>
    </xf>
    <xf numFmtId="167" fontId="31" fillId="0" borderId="25" xfId="0" applyNumberFormat="1" applyFont="1" applyFill="1" applyBorder="1" applyAlignment="1">
      <alignment horizontal="center" vertical="center"/>
    </xf>
    <xf numFmtId="167" fontId="5" fillId="0" borderId="0" xfId="0" applyNumberFormat="1" applyFont="1" applyFill="1" applyBorder="1" applyAlignment="1">
      <alignment horizontal="right"/>
    </xf>
    <xf numFmtId="167" fontId="5" fillId="0" borderId="0" xfId="0" applyNumberFormat="1" applyFont="1"/>
    <xf numFmtId="167" fontId="5" fillId="0" borderId="0" xfId="0" applyNumberFormat="1" applyFont="1" applyBorder="1"/>
    <xf numFmtId="167" fontId="5" fillId="0" borderId="0" xfId="0" applyNumberFormat="1" applyFont="1" applyBorder="1" applyAlignment="1">
      <alignment horizontal="left" wrapText="1"/>
    </xf>
    <xf numFmtId="167" fontId="5" fillId="0" borderId="0" xfId="0" applyNumberFormat="1" applyFont="1" applyFill="1" applyBorder="1"/>
    <xf numFmtId="167" fontId="38" fillId="0" borderId="0" xfId="0" applyNumberFormat="1" applyFont="1" applyBorder="1" applyAlignment="1">
      <alignment horizontal="left" wrapText="1"/>
    </xf>
    <xf numFmtId="167" fontId="5" fillId="0" borderId="25" xfId="0" applyNumberFormat="1" applyFont="1" applyFill="1" applyBorder="1"/>
    <xf numFmtId="167" fontId="24" fillId="0" borderId="0" xfId="0" applyNumberFormat="1" applyFont="1" applyAlignment="1">
      <alignment horizontal="left" wrapText="1"/>
    </xf>
    <xf numFmtId="3" fontId="4" fillId="0" borderId="0" xfId="0" applyNumberFormat="1" applyFont="1" applyFill="1" applyBorder="1" applyAlignment="1">
      <alignment horizontal="left"/>
    </xf>
    <xf numFmtId="0" fontId="24" fillId="0" borderId="0" xfId="0" applyFont="1" applyBorder="1" applyAlignment="1"/>
    <xf numFmtId="0" fontId="24" fillId="0" borderId="0" xfId="0" applyFont="1" applyBorder="1" applyAlignment="1">
      <alignment wrapText="1"/>
    </xf>
    <xf numFmtId="164" fontId="0" fillId="0" borderId="0" xfId="0" applyNumberFormat="1"/>
    <xf numFmtId="3" fontId="4" fillId="0" borderId="37" xfId="0" applyNumberFormat="1" applyFont="1" applyBorder="1" applyAlignment="1">
      <alignment horizontal="center"/>
    </xf>
    <xf numFmtId="167" fontId="5" fillId="0" borderId="38" xfId="0" applyNumberFormat="1" applyFont="1" applyBorder="1"/>
    <xf numFmtId="167" fontId="5" fillId="1" borderId="39" xfId="0" applyNumberFormat="1" applyFont="1" applyFill="1" applyBorder="1" applyAlignment="1">
      <alignment horizontal="right"/>
    </xf>
    <xf numFmtId="167" fontId="36" fillId="0" borderId="40" xfId="0" applyNumberFormat="1" applyFont="1" applyFill="1" applyBorder="1" applyAlignment="1">
      <alignment horizontal="center"/>
    </xf>
    <xf numFmtId="167" fontId="5" fillId="0" borderId="41" xfId="0" applyNumberFormat="1" applyFont="1" applyBorder="1" applyAlignment="1">
      <alignment horizontal="center"/>
    </xf>
    <xf numFmtId="167" fontId="5" fillId="0" borderId="41" xfId="0" applyNumberFormat="1" applyFont="1" applyBorder="1"/>
    <xf numFmtId="167" fontId="29" fillId="0" borderId="41" xfId="0" applyNumberFormat="1" applyFont="1" applyBorder="1" applyAlignment="1">
      <alignment horizontal="left" wrapText="1"/>
    </xf>
    <xf numFmtId="167" fontId="5" fillId="1" borderId="42" xfId="0" applyNumberFormat="1" applyFont="1" applyFill="1" applyBorder="1"/>
    <xf numFmtId="167" fontId="29" fillId="0" borderId="43" xfId="0" applyNumberFormat="1" applyFont="1" applyBorder="1" applyAlignment="1">
      <alignment horizontal="left" wrapText="1"/>
    </xf>
    <xf numFmtId="167" fontId="5" fillId="1" borderId="42" xfId="0" applyNumberFormat="1" applyFont="1" applyFill="1" applyBorder="1" applyAlignment="1"/>
    <xf numFmtId="167" fontId="36" fillId="0" borderId="44" xfId="0" applyNumberFormat="1" applyFont="1" applyFill="1" applyBorder="1" applyAlignment="1">
      <alignment horizontal="center"/>
    </xf>
    <xf numFmtId="3" fontId="5" fillId="0" borderId="45" xfId="0" applyNumberFormat="1" applyFont="1" applyBorder="1" applyAlignment="1">
      <alignment horizontal="right"/>
    </xf>
    <xf numFmtId="3" fontId="5" fillId="23" borderId="46" xfId="0" applyNumberFormat="1" applyFont="1" applyFill="1" applyBorder="1" applyAlignment="1">
      <alignment horizontal="right"/>
    </xf>
    <xf numFmtId="1" fontId="5" fillId="0" borderId="45" xfId="0" applyNumberFormat="1" applyFont="1" applyBorder="1" applyAlignment="1">
      <alignment horizontal="right"/>
    </xf>
    <xf numFmtId="164" fontId="5" fillId="0" borderId="0" xfId="0" applyNumberFormat="1" applyFont="1" applyBorder="1" applyAlignment="1"/>
    <xf numFmtId="164" fontId="5" fillId="23" borderId="0" xfId="0" applyNumberFormat="1" applyFont="1" applyFill="1" applyBorder="1" applyAlignment="1"/>
    <xf numFmtId="0" fontId="24" fillId="0" borderId="0" xfId="0" applyFont="1" applyBorder="1" applyAlignment="1">
      <alignment horizontal="left"/>
    </xf>
    <xf numFmtId="0" fontId="24" fillId="0" borderId="0" xfId="0" applyFont="1" applyBorder="1" applyAlignment="1">
      <alignment vertical="top"/>
    </xf>
    <xf numFmtId="167" fontId="5" fillId="1" borderId="42" xfId="0" applyNumberFormat="1" applyFont="1" applyFill="1" applyBorder="1" applyAlignment="1">
      <alignment wrapText="1"/>
    </xf>
    <xf numFmtId="0" fontId="24" fillId="0" borderId="0" xfId="0" applyFont="1" applyBorder="1" applyAlignment="1">
      <alignment horizontal="left" vertical="top"/>
    </xf>
    <xf numFmtId="0" fontId="40" fillId="0" borderId="0" xfId="0" applyFont="1"/>
    <xf numFmtId="0" fontId="41" fillId="0" borderId="0" xfId="0" applyFont="1"/>
    <xf numFmtId="3" fontId="5" fillId="28" borderId="47" xfId="0" applyNumberFormat="1" applyFont="1" applyFill="1" applyBorder="1" applyAlignment="1">
      <alignment horizontal="right"/>
    </xf>
    <xf numFmtId="164" fontId="5" fillId="28" borderId="48" xfId="0" applyNumberFormat="1" applyFont="1" applyFill="1" applyBorder="1" applyAlignment="1"/>
    <xf numFmtId="0" fontId="5" fillId="28" borderId="49" xfId="0" applyFont="1" applyFill="1" applyBorder="1"/>
    <xf numFmtId="3" fontId="5" fillId="28" borderId="50" xfId="0" applyNumberFormat="1" applyFont="1" applyFill="1" applyBorder="1" applyAlignment="1">
      <alignment horizontal="right"/>
    </xf>
    <xf numFmtId="0" fontId="5" fillId="28" borderId="49" xfId="0" applyFont="1" applyFill="1" applyBorder="1" applyAlignment="1">
      <alignment horizontal="left"/>
    </xf>
    <xf numFmtId="3" fontId="5" fillId="28" borderId="49" xfId="0" applyNumberFormat="1" applyFont="1" applyFill="1" applyBorder="1" applyAlignment="1">
      <alignment horizontal="right"/>
    </xf>
    <xf numFmtId="3" fontId="5" fillId="29" borderId="49" xfId="0" applyNumberFormat="1" applyFont="1" applyFill="1" applyBorder="1" applyAlignment="1">
      <alignment horizontal="right"/>
    </xf>
    <xf numFmtId="1" fontId="5" fillId="29" borderId="49" xfId="0" applyNumberFormat="1" applyFont="1" applyFill="1" applyBorder="1" applyAlignment="1">
      <alignment horizontal="right"/>
    </xf>
    <xf numFmtId="0" fontId="5" fillId="0" borderId="0" xfId="0" applyFont="1" applyFill="1"/>
    <xf numFmtId="3" fontId="5" fillId="30" borderId="17" xfId="0" applyNumberFormat="1" applyFont="1" applyFill="1" applyBorder="1" applyAlignment="1">
      <alignment horizontal="right"/>
    </xf>
    <xf numFmtId="0" fontId="5" fillId="0" borderId="0" xfId="0" applyFont="1" applyFill="1" applyBorder="1" applyAlignment="1">
      <alignment horizontal="left"/>
    </xf>
    <xf numFmtId="0" fontId="28" fillId="0" borderId="10" xfId="0" applyFont="1" applyFill="1" applyBorder="1" applyAlignment="1">
      <alignment horizontal="left" wrapText="1"/>
    </xf>
    <xf numFmtId="1" fontId="5" fillId="30" borderId="17" xfId="0" applyNumberFormat="1" applyFont="1" applyFill="1" applyBorder="1" applyAlignment="1">
      <alignment horizontal="right"/>
    </xf>
    <xf numFmtId="0" fontId="41" fillId="0" borderId="0" xfId="0" applyFont="1" applyAlignment="1">
      <alignment vertical="top"/>
    </xf>
    <xf numFmtId="3" fontId="5" fillId="30" borderId="105" xfId="0" applyNumberFormat="1" applyFont="1" applyFill="1" applyBorder="1" applyAlignment="1">
      <alignment horizontal="right"/>
    </xf>
    <xf numFmtId="0" fontId="4" fillId="0" borderId="51" xfId="0" applyFont="1" applyFill="1" applyBorder="1"/>
    <xf numFmtId="0" fontId="5" fillId="0" borderId="34" xfId="0" applyFont="1" applyFill="1" applyBorder="1"/>
    <xf numFmtId="167" fontId="5" fillId="0" borderId="24" xfId="0" applyNumberFormat="1" applyFont="1" applyFill="1" applyBorder="1" applyAlignment="1">
      <alignment horizontal="right"/>
    </xf>
    <xf numFmtId="0" fontId="5" fillId="0" borderId="52" xfId="0" applyFont="1" applyFill="1" applyBorder="1"/>
    <xf numFmtId="0" fontId="5" fillId="0" borderId="36" xfId="0" applyFont="1" applyFill="1" applyBorder="1"/>
    <xf numFmtId="167" fontId="5" fillId="0" borderId="53" xfId="0" applyNumberFormat="1" applyFont="1" applyFill="1" applyBorder="1" applyAlignment="1">
      <alignment horizontal="right"/>
    </xf>
    <xf numFmtId="167" fontId="5" fillId="30" borderId="42" xfId="0" applyNumberFormat="1" applyFont="1" applyFill="1" applyBorder="1"/>
    <xf numFmtId="1" fontId="5" fillId="28" borderId="54" xfId="0" applyNumberFormat="1" applyFont="1" applyFill="1" applyBorder="1" applyAlignment="1">
      <alignment horizontal="right"/>
    </xf>
    <xf numFmtId="1" fontId="5" fillId="28" borderId="50" xfId="0" applyNumberFormat="1" applyFont="1" applyFill="1" applyBorder="1" applyAlignment="1">
      <alignment horizontal="right"/>
    </xf>
    <xf numFmtId="0" fontId="5" fillId="28" borderId="55" xfId="0" applyFont="1" applyFill="1" applyBorder="1" applyAlignment="1">
      <alignment horizontal="left"/>
    </xf>
    <xf numFmtId="167" fontId="5" fillId="28" borderId="49" xfId="0" applyNumberFormat="1" applyFont="1" applyFill="1" applyBorder="1"/>
    <xf numFmtId="167" fontId="5" fillId="1" borderId="43" xfId="0" applyNumberFormat="1" applyFont="1" applyFill="1" applyBorder="1" applyAlignment="1">
      <alignment horizontal="left"/>
    </xf>
    <xf numFmtId="167" fontId="5" fillId="1" borderId="42" xfId="0" applyNumberFormat="1" applyFont="1" applyFill="1" applyBorder="1" applyAlignment="1">
      <alignment horizontal="left" wrapText="1"/>
    </xf>
    <xf numFmtId="167" fontId="5" fillId="30" borderId="42" xfId="0" applyNumberFormat="1" applyFont="1" applyFill="1" applyBorder="1" applyAlignment="1"/>
    <xf numFmtId="167" fontId="5" fillId="1" borderId="56" xfId="0" applyNumberFormat="1" applyFont="1" applyFill="1" applyBorder="1"/>
    <xf numFmtId="1" fontId="41" fillId="24" borderId="0" xfId="0" applyNumberFormat="1" applyFont="1" applyFill="1" applyBorder="1" applyAlignment="1">
      <alignment horizontal="left" vertical="top"/>
    </xf>
    <xf numFmtId="0" fontId="41" fillId="30" borderId="0" xfId="0" applyFont="1" applyFill="1" applyAlignment="1">
      <alignment vertical="top"/>
    </xf>
    <xf numFmtId="0" fontId="5" fillId="31" borderId="36" xfId="0" applyFont="1" applyFill="1" applyBorder="1"/>
    <xf numFmtId="0" fontId="41" fillId="31" borderId="0" xfId="0" applyFont="1" applyFill="1" applyAlignment="1">
      <alignment vertical="top"/>
    </xf>
    <xf numFmtId="0" fontId="5" fillId="31" borderId="57" xfId="0" applyFont="1" applyFill="1" applyBorder="1"/>
    <xf numFmtId="0" fontId="5" fillId="31" borderId="11" xfId="0" applyFont="1" applyFill="1" applyBorder="1"/>
    <xf numFmtId="0" fontId="5" fillId="31" borderId="10" xfId="0" applyFont="1" applyFill="1" applyBorder="1"/>
    <xf numFmtId="0" fontId="41" fillId="25" borderId="0" xfId="0" applyFont="1" applyFill="1" applyBorder="1" applyAlignment="1">
      <alignment vertical="top"/>
    </xf>
    <xf numFmtId="0" fontId="41" fillId="32" borderId="0" xfId="0" applyFont="1" applyFill="1" applyAlignment="1">
      <alignment vertical="top"/>
    </xf>
    <xf numFmtId="0" fontId="41" fillId="28" borderId="0" xfId="0" applyFont="1" applyFill="1" applyAlignment="1">
      <alignment vertical="top"/>
    </xf>
    <xf numFmtId="3" fontId="5" fillId="1" borderId="15" xfId="0" applyNumberFormat="1" applyFont="1" applyFill="1" applyBorder="1" applyAlignment="1">
      <alignment horizontal="right"/>
    </xf>
    <xf numFmtId="3" fontId="5" fillId="1" borderId="19" xfId="0" applyNumberFormat="1" applyFont="1" applyFill="1" applyBorder="1" applyAlignment="1">
      <alignment horizontal="right"/>
    </xf>
    <xf numFmtId="1" fontId="5" fillId="1" borderId="35" xfId="0" applyNumberFormat="1" applyFont="1" applyFill="1" applyBorder="1" applyAlignment="1">
      <alignment horizontal="right"/>
    </xf>
    <xf numFmtId="167" fontId="25" fillId="1" borderId="38" xfId="0" applyNumberFormat="1" applyFont="1" applyFill="1" applyBorder="1" applyAlignment="1">
      <alignment horizontal="left" wrapText="1"/>
    </xf>
    <xf numFmtId="167" fontId="25" fillId="1" borderId="38" xfId="0" applyNumberFormat="1" applyFont="1" applyFill="1" applyBorder="1" applyAlignment="1">
      <alignment horizontal="left"/>
    </xf>
    <xf numFmtId="1" fontId="5" fillId="1" borderId="15" xfId="0" applyNumberFormat="1" applyFont="1" applyFill="1" applyBorder="1" applyAlignment="1">
      <alignment horizontal="right"/>
    </xf>
    <xf numFmtId="167" fontId="25" fillId="1" borderId="41" xfId="0" applyNumberFormat="1" applyFont="1" applyFill="1" applyBorder="1" applyAlignment="1">
      <alignment horizontal="left"/>
    </xf>
    <xf numFmtId="1" fontId="5" fillId="1" borderId="19" xfId="0" applyNumberFormat="1" applyFont="1" applyFill="1" applyBorder="1" applyAlignment="1">
      <alignment horizontal="right"/>
    </xf>
    <xf numFmtId="167" fontId="25" fillId="1" borderId="41" xfId="0" applyNumberFormat="1" applyFont="1" applyFill="1" applyBorder="1" applyAlignment="1">
      <alignment horizontal="left" wrapText="1"/>
    </xf>
    <xf numFmtId="167" fontId="25" fillId="1" borderId="41" xfId="0" applyNumberFormat="1" applyFont="1" applyFill="1" applyBorder="1" applyAlignment="1"/>
    <xf numFmtId="167" fontId="5" fillId="1" borderId="43" xfId="0" applyNumberFormat="1" applyFont="1" applyFill="1" applyBorder="1"/>
    <xf numFmtId="0" fontId="4" fillId="0" borderId="0" xfId="0" applyFont="1" applyFill="1" applyBorder="1" applyAlignment="1">
      <alignment horizontal="left"/>
    </xf>
    <xf numFmtId="167" fontId="5" fillId="30" borderId="56" xfId="0" applyNumberFormat="1" applyFont="1" applyFill="1" applyBorder="1"/>
    <xf numFmtId="167" fontId="5" fillId="33" borderId="58" xfId="0" applyNumberFormat="1" applyFont="1" applyFill="1" applyBorder="1" applyAlignment="1">
      <alignment horizontal="left" wrapText="1"/>
    </xf>
    <xf numFmtId="167" fontId="5" fillId="33" borderId="59" xfId="0" applyNumberFormat="1" applyFont="1" applyFill="1" applyBorder="1"/>
    <xf numFmtId="167" fontId="5" fillId="33" borderId="59" xfId="0" applyNumberFormat="1" applyFont="1" applyFill="1" applyBorder="1" applyAlignment="1">
      <alignment horizontal="left" wrapText="1"/>
    </xf>
    <xf numFmtId="167" fontId="24" fillId="26" borderId="59" xfId="0" applyNumberFormat="1" applyFont="1" applyFill="1" applyBorder="1" applyAlignment="1">
      <alignment horizontal="left" wrapText="1"/>
    </xf>
    <xf numFmtId="167" fontId="25" fillId="26" borderId="59" xfId="0" applyNumberFormat="1" applyFont="1" applyFill="1" applyBorder="1" applyAlignment="1">
      <alignment horizontal="left" wrapText="1"/>
    </xf>
    <xf numFmtId="167" fontId="5" fillId="34" borderId="60" xfId="0" applyNumberFormat="1" applyFont="1" applyFill="1" applyBorder="1" applyAlignment="1">
      <alignment horizontal="left" wrapText="1"/>
    </xf>
    <xf numFmtId="167" fontId="5" fillId="34" borderId="42" xfId="0" applyNumberFormat="1" applyFont="1" applyFill="1" applyBorder="1"/>
    <xf numFmtId="167" fontId="5" fillId="34" borderId="42" xfId="0" applyNumberFormat="1" applyFont="1" applyFill="1" applyBorder="1" applyAlignment="1"/>
    <xf numFmtId="1" fontId="5" fillId="30" borderId="61" xfId="0" applyNumberFormat="1" applyFont="1" applyFill="1" applyBorder="1" applyAlignment="1">
      <alignment horizontal="right"/>
    </xf>
    <xf numFmtId="167" fontId="5" fillId="30" borderId="60" xfId="0" applyNumberFormat="1" applyFont="1" applyFill="1" applyBorder="1"/>
    <xf numFmtId="167" fontId="25" fillId="34" borderId="106" xfId="0" applyNumberFormat="1" applyFont="1" applyFill="1" applyBorder="1" applyAlignment="1">
      <alignment horizontal="left"/>
    </xf>
    <xf numFmtId="167" fontId="25" fillId="1" borderId="107" xfId="0" applyNumberFormat="1" applyFont="1" applyFill="1" applyBorder="1" applyAlignment="1">
      <alignment horizontal="left"/>
    </xf>
    <xf numFmtId="3" fontId="5" fillId="29" borderId="26" xfId="0" applyNumberFormat="1" applyFont="1" applyFill="1" applyBorder="1" applyAlignment="1">
      <alignment horizontal="right"/>
    </xf>
    <xf numFmtId="3" fontId="5" fillId="30" borderId="18" xfId="0" applyNumberFormat="1" applyFont="1" applyFill="1" applyBorder="1" applyAlignment="1">
      <alignment horizontal="right"/>
    </xf>
    <xf numFmtId="3" fontId="5" fillId="32" borderId="17" xfId="0" applyNumberFormat="1" applyFont="1" applyFill="1" applyBorder="1" applyAlignment="1">
      <alignment horizontal="right"/>
    </xf>
    <xf numFmtId="3" fontId="5" fillId="32" borderId="18" xfId="0" applyNumberFormat="1" applyFont="1" applyFill="1" applyBorder="1" applyAlignment="1">
      <alignment horizontal="right"/>
    </xf>
    <xf numFmtId="3" fontId="5" fillId="28" borderId="26" xfId="0" applyNumberFormat="1" applyFont="1" applyFill="1" applyBorder="1" applyAlignment="1">
      <alignment horizontal="right"/>
    </xf>
    <xf numFmtId="3" fontId="5" fillId="28" borderId="62" xfId="0" applyNumberFormat="1" applyFont="1" applyFill="1" applyBorder="1" applyAlignment="1">
      <alignment horizontal="right"/>
    </xf>
    <xf numFmtId="3" fontId="5" fillId="28" borderId="63" xfId="0" applyNumberFormat="1" applyFont="1" applyFill="1" applyBorder="1" applyAlignment="1">
      <alignment horizontal="right"/>
    </xf>
    <xf numFmtId="3" fontId="5" fillId="28" borderId="48" xfId="0" applyNumberFormat="1" applyFont="1" applyFill="1" applyBorder="1" applyAlignment="1">
      <alignment horizontal="right"/>
    </xf>
    <xf numFmtId="0" fontId="4" fillId="0" borderId="10" xfId="0" applyFont="1" applyFill="1" applyBorder="1"/>
    <xf numFmtId="3" fontId="5" fillId="30" borderId="33" xfId="0" applyNumberFormat="1" applyFont="1" applyFill="1" applyBorder="1" applyAlignment="1">
      <alignment horizontal="right"/>
    </xf>
    <xf numFmtId="3" fontId="5" fillId="1" borderId="32" xfId="0" applyNumberFormat="1" applyFont="1" applyFill="1" applyBorder="1" applyAlignment="1">
      <alignment horizontal="right"/>
    </xf>
    <xf numFmtId="0" fontId="5" fillId="0" borderId="0" xfId="0" applyFont="1" applyFill="1" applyAlignment="1">
      <alignment vertical="center"/>
    </xf>
    <xf numFmtId="0" fontId="4" fillId="0" borderId="108" xfId="0" applyFont="1" applyFill="1" applyBorder="1"/>
    <xf numFmtId="0" fontId="5" fillId="0" borderId="109" xfId="0" applyFont="1" applyBorder="1"/>
    <xf numFmtId="3" fontId="5" fillId="1" borderId="110" xfId="0" applyNumberFormat="1" applyFont="1" applyFill="1" applyBorder="1" applyAlignment="1">
      <alignment horizontal="right"/>
    </xf>
    <xf numFmtId="1" fontId="5" fillId="28" borderId="26" xfId="0" applyNumberFormat="1" applyFont="1" applyFill="1" applyBorder="1" applyAlignment="1">
      <alignment horizontal="right"/>
    </xf>
    <xf numFmtId="0" fontId="41" fillId="1" borderId="0" xfId="0" applyFont="1" applyFill="1" applyAlignment="1">
      <alignment vertical="top"/>
    </xf>
    <xf numFmtId="0" fontId="30" fillId="0" borderId="108" xfId="0" applyFont="1" applyBorder="1"/>
    <xf numFmtId="0" fontId="5" fillId="0" borderId="31" xfId="0" applyFont="1" applyFill="1" applyBorder="1"/>
    <xf numFmtId="3" fontId="5" fillId="30" borderId="32" xfId="0" applyNumberFormat="1" applyFont="1" applyFill="1" applyBorder="1" applyAlignment="1">
      <alignment horizontal="right"/>
    </xf>
    <xf numFmtId="0" fontId="25" fillId="0" borderId="10" xfId="0" applyFont="1" applyFill="1" applyBorder="1" applyAlignment="1"/>
    <xf numFmtId="167" fontId="5" fillId="34" borderId="42" xfId="0" applyNumberFormat="1" applyFont="1" applyFill="1" applyBorder="1" applyAlignment="1">
      <alignment horizontal="left"/>
    </xf>
    <xf numFmtId="167" fontId="5" fillId="1" borderId="60" xfId="0" applyNumberFormat="1" applyFont="1" applyFill="1" applyBorder="1"/>
    <xf numFmtId="167" fontId="25" fillId="1" borderId="60" xfId="0" applyNumberFormat="1" applyFont="1" applyFill="1" applyBorder="1" applyAlignment="1"/>
    <xf numFmtId="167" fontId="25" fillId="1" borderId="111" xfId="0" applyNumberFormat="1" applyFont="1" applyFill="1" applyBorder="1" applyAlignment="1">
      <alignment horizontal="left"/>
    </xf>
    <xf numFmtId="0" fontId="5" fillId="0" borderId="108" xfId="0" applyFont="1" applyFill="1" applyBorder="1"/>
    <xf numFmtId="0" fontId="28" fillId="0" borderId="108" xfId="0" applyFont="1" applyFill="1" applyBorder="1" applyAlignment="1">
      <alignment horizontal="left" wrapText="1"/>
    </xf>
    <xf numFmtId="1" fontId="5" fillId="30" borderId="110" xfId="0" applyNumberFormat="1" applyFont="1" applyFill="1" applyBorder="1" applyAlignment="1">
      <alignment horizontal="right"/>
    </xf>
    <xf numFmtId="167" fontId="5" fillId="1" borderId="42" xfId="0" applyNumberFormat="1" applyFont="1" applyFill="1" applyBorder="1" applyAlignment="1">
      <alignment horizontal="left"/>
    </xf>
    <xf numFmtId="0" fontId="33" fillId="0" borderId="0" xfId="0" applyFont="1"/>
    <xf numFmtId="1" fontId="5" fillId="24" borderId="55" xfId="0" applyNumberFormat="1" applyFont="1" applyFill="1" applyBorder="1" applyAlignment="1">
      <alignment horizontal="right"/>
    </xf>
    <xf numFmtId="167" fontId="24" fillId="24" borderId="59" xfId="0" applyNumberFormat="1" applyFont="1" applyFill="1" applyBorder="1" applyAlignment="1">
      <alignment horizontal="left" wrapText="1"/>
    </xf>
    <xf numFmtId="167" fontId="5" fillId="1" borderId="59" xfId="0" applyNumberFormat="1" applyFont="1" applyFill="1" applyBorder="1"/>
    <xf numFmtId="1" fontId="5" fillId="30" borderId="26" xfId="0" applyNumberFormat="1" applyFont="1" applyFill="1" applyBorder="1" applyAlignment="1">
      <alignment horizontal="right"/>
    </xf>
    <xf numFmtId="167" fontId="5" fillId="30" borderId="112" xfId="0" applyNumberFormat="1" applyFont="1" applyFill="1" applyBorder="1"/>
    <xf numFmtId="3" fontId="5" fillId="24" borderId="55" xfId="0" applyNumberFormat="1" applyFont="1" applyFill="1" applyBorder="1" applyAlignment="1">
      <alignment horizontal="right"/>
    </xf>
    <xf numFmtId="3" fontId="5" fillId="0" borderId="113" xfId="0" applyNumberFormat="1" applyFont="1" applyBorder="1" applyAlignment="1">
      <alignment horizontal="right"/>
    </xf>
    <xf numFmtId="1" fontId="5" fillId="23" borderId="114" xfId="0" applyNumberFormat="1" applyFont="1" applyFill="1" applyBorder="1" applyAlignment="1">
      <alignment horizontal="right"/>
    </xf>
    <xf numFmtId="0" fontId="5" fillId="35" borderId="10" xfId="0" applyFont="1" applyFill="1" applyBorder="1"/>
    <xf numFmtId="0" fontId="5" fillId="35" borderId="11" xfId="0" applyFont="1" applyFill="1" applyBorder="1"/>
    <xf numFmtId="0" fontId="5" fillId="35" borderId="12" xfId="0" applyFont="1" applyFill="1" applyBorder="1"/>
    <xf numFmtId="1" fontId="5" fillId="23" borderId="115" xfId="0" applyNumberFormat="1" applyFont="1" applyFill="1" applyBorder="1" applyAlignment="1">
      <alignment horizontal="right"/>
    </xf>
    <xf numFmtId="0" fontId="5" fillId="0" borderId="116" xfId="0" applyFont="1" applyBorder="1"/>
    <xf numFmtId="167" fontId="5" fillId="1" borderId="117" xfId="0" applyNumberFormat="1" applyFont="1" applyFill="1" applyBorder="1" applyAlignment="1">
      <alignment wrapText="1"/>
    </xf>
    <xf numFmtId="0" fontId="0" fillId="0" borderId="116" xfId="0" applyBorder="1"/>
    <xf numFmtId="0" fontId="5" fillId="0" borderId="12" xfId="0" applyFont="1" applyBorder="1" applyAlignment="1">
      <alignment wrapText="1"/>
    </xf>
    <xf numFmtId="49" fontId="5" fillId="0" borderId="10" xfId="0" applyNumberFormat="1" applyFont="1" applyBorder="1" applyAlignment="1"/>
    <xf numFmtId="3" fontId="5" fillId="0" borderId="118" xfId="0" applyNumberFormat="1" applyFont="1" applyBorder="1" applyAlignment="1">
      <alignment horizontal="right"/>
    </xf>
    <xf numFmtId="3" fontId="5" fillId="1" borderId="118" xfId="0" applyNumberFormat="1" applyFont="1" applyFill="1" applyBorder="1" applyAlignment="1">
      <alignment horizontal="right"/>
    </xf>
    <xf numFmtId="3" fontId="5" fillId="30" borderId="118" xfId="0" applyNumberFormat="1" applyFont="1" applyFill="1" applyBorder="1" applyAlignment="1">
      <alignment horizontal="right"/>
    </xf>
    <xf numFmtId="3" fontId="5" fillId="0" borderId="119" xfId="0" applyNumberFormat="1" applyFont="1" applyBorder="1" applyAlignment="1">
      <alignment horizontal="right"/>
    </xf>
    <xf numFmtId="3" fontId="5" fillId="24" borderId="13" xfId="0" applyNumberFormat="1" applyFont="1" applyFill="1" applyBorder="1" applyAlignment="1">
      <alignment horizontal="right"/>
    </xf>
    <xf numFmtId="3" fontId="5" fillId="23" borderId="120" xfId="0" applyNumberFormat="1" applyFont="1" applyFill="1" applyBorder="1" applyAlignment="1">
      <alignment horizontal="right"/>
    </xf>
    <xf numFmtId="3" fontId="5" fillId="23" borderId="118" xfId="0" applyNumberFormat="1" applyFont="1" applyFill="1" applyBorder="1" applyAlignment="1">
      <alignment horizontal="right"/>
    </xf>
    <xf numFmtId="3" fontId="5" fillId="1" borderId="121" xfId="0" applyNumberFormat="1" applyFont="1" applyFill="1" applyBorder="1" applyAlignment="1">
      <alignment horizontal="right"/>
    </xf>
    <xf numFmtId="3" fontId="5" fillId="23" borderId="122" xfId="0" applyNumberFormat="1" applyFont="1" applyFill="1" applyBorder="1" applyAlignment="1">
      <alignment horizontal="right"/>
    </xf>
    <xf numFmtId="0" fontId="24" fillId="24" borderId="49" xfId="0" applyFont="1" applyFill="1" applyBorder="1"/>
    <xf numFmtId="0" fontId="5" fillId="24" borderId="49" xfId="0" applyFont="1" applyFill="1" applyBorder="1"/>
    <xf numFmtId="3" fontId="5" fillId="24" borderId="123" xfId="0" applyNumberFormat="1" applyFont="1" applyFill="1" applyBorder="1" applyAlignment="1">
      <alignment horizontal="right"/>
    </xf>
    <xf numFmtId="49" fontId="5" fillId="0" borderId="11" xfId="0" applyNumberFormat="1" applyFont="1" applyBorder="1" applyAlignment="1"/>
    <xf numFmtId="1" fontId="5" fillId="1" borderId="124" xfId="0" applyNumberFormat="1" applyFont="1" applyFill="1" applyBorder="1" applyAlignment="1">
      <alignment horizontal="right"/>
    </xf>
    <xf numFmtId="1" fontId="5" fillId="24" borderId="13" xfId="0" applyNumberFormat="1" applyFont="1" applyFill="1" applyBorder="1" applyAlignment="1">
      <alignment horizontal="right"/>
    </xf>
    <xf numFmtId="167" fontId="25" fillId="36" borderId="59" xfId="0" applyNumberFormat="1" applyFont="1" applyFill="1" applyBorder="1" applyAlignment="1">
      <alignment horizontal="left"/>
    </xf>
    <xf numFmtId="167" fontId="5" fillId="1" borderId="56" xfId="0" applyNumberFormat="1" applyFont="1" applyFill="1" applyBorder="1" applyAlignment="1">
      <alignment wrapText="1"/>
    </xf>
    <xf numFmtId="167" fontId="5" fillId="30" borderId="43" xfId="0" applyNumberFormat="1" applyFont="1" applyFill="1" applyBorder="1" applyAlignment="1">
      <alignment wrapText="1"/>
    </xf>
    <xf numFmtId="167" fontId="5" fillId="24" borderId="59" xfId="0" applyNumberFormat="1" applyFont="1" applyFill="1" applyBorder="1"/>
    <xf numFmtId="167" fontId="5" fillId="30" borderId="56" xfId="0" applyNumberFormat="1" applyFont="1" applyFill="1" applyBorder="1" applyAlignment="1">
      <alignment wrapText="1"/>
    </xf>
    <xf numFmtId="167" fontId="5" fillId="30" borderId="111" xfId="0" applyNumberFormat="1" applyFont="1" applyFill="1" applyBorder="1"/>
    <xf numFmtId="3" fontId="5" fillId="1" borderId="64" xfId="0" applyNumberFormat="1" applyFont="1" applyFill="1" applyBorder="1" applyAlignment="1">
      <alignment horizontal="right"/>
    </xf>
    <xf numFmtId="166" fontId="5" fillId="0" borderId="15" xfId="0" applyNumberFormat="1" applyFont="1" applyBorder="1" applyAlignment="1">
      <alignment horizontal="right"/>
    </xf>
    <xf numFmtId="166" fontId="5" fillId="0" borderId="16" xfId="0" applyNumberFormat="1" applyFont="1" applyBorder="1" applyAlignment="1">
      <alignment horizontal="right"/>
    </xf>
    <xf numFmtId="166" fontId="5" fillId="1" borderId="17" xfId="0" applyNumberFormat="1" applyFont="1" applyFill="1" applyBorder="1" applyAlignment="1"/>
    <xf numFmtId="166" fontId="5" fillId="1" borderId="18" xfId="0" applyNumberFormat="1" applyFont="1" applyFill="1" applyBorder="1" applyAlignment="1"/>
    <xf numFmtId="166" fontId="5" fillId="0" borderId="17" xfId="0" applyNumberFormat="1" applyFont="1" applyBorder="1" applyAlignment="1"/>
    <xf numFmtId="166" fontId="5" fillId="0" borderId="18" xfId="0" applyNumberFormat="1" applyFont="1" applyBorder="1" applyAlignment="1"/>
    <xf numFmtId="166" fontId="5" fillId="0" borderId="19" xfId="0" applyNumberFormat="1" applyFont="1" applyBorder="1" applyAlignment="1"/>
    <xf numFmtId="166" fontId="5" fillId="0" borderId="20" xfId="0" applyNumberFormat="1" applyFont="1" applyBorder="1" applyAlignment="1"/>
    <xf numFmtId="166" fontId="5" fillId="23" borderId="19" xfId="0" applyNumberFormat="1" applyFont="1" applyFill="1" applyBorder="1" applyAlignment="1"/>
    <xf numFmtId="166" fontId="5" fillId="23" borderId="20" xfId="0" applyNumberFormat="1" applyFont="1" applyFill="1" applyBorder="1" applyAlignment="1"/>
    <xf numFmtId="166" fontId="5" fillId="28" borderId="26" xfId="0" applyNumberFormat="1" applyFont="1" applyFill="1" applyBorder="1" applyAlignment="1"/>
    <xf numFmtId="166" fontId="5" fillId="28" borderId="62" xfId="0" applyNumberFormat="1" applyFont="1" applyFill="1" applyBorder="1" applyAlignment="1"/>
    <xf numFmtId="166" fontId="5" fillId="0" borderId="22" xfId="0" applyNumberFormat="1" applyFont="1" applyBorder="1" applyAlignment="1">
      <alignment horizontal="right"/>
    </xf>
    <xf numFmtId="166" fontId="5" fillId="1" borderId="3" xfId="0" applyNumberFormat="1" applyFont="1" applyFill="1" applyBorder="1" applyAlignment="1"/>
    <xf numFmtId="166" fontId="5" fillId="0" borderId="3" xfId="0" applyNumberFormat="1" applyFont="1" applyBorder="1" applyAlignment="1"/>
    <xf numFmtId="166" fontId="5" fillId="0" borderId="23" xfId="0" applyNumberFormat="1" applyFont="1" applyBorder="1" applyAlignment="1"/>
    <xf numFmtId="166" fontId="5" fillId="23" borderId="23" xfId="0" applyNumberFormat="1" applyFont="1" applyFill="1" applyBorder="1" applyAlignment="1"/>
    <xf numFmtId="166" fontId="5" fillId="28" borderId="65" xfId="0" applyNumberFormat="1" applyFont="1" applyFill="1" applyBorder="1" applyAlignment="1"/>
    <xf numFmtId="166" fontId="5" fillId="32" borderId="17" xfId="0" applyNumberFormat="1" applyFont="1" applyFill="1" applyBorder="1" applyAlignment="1"/>
    <xf numFmtId="166" fontId="5" fillId="32" borderId="18" xfId="0" applyNumberFormat="1" applyFont="1" applyFill="1" applyBorder="1" applyAlignment="1"/>
    <xf numFmtId="166" fontId="5" fillId="32" borderId="19" xfId="0" applyNumberFormat="1" applyFont="1" applyFill="1" applyBorder="1" applyAlignment="1"/>
    <xf numFmtId="166" fontId="5" fillId="32" borderId="20" xfId="0" applyNumberFormat="1" applyFont="1" applyFill="1" applyBorder="1" applyAlignment="1"/>
    <xf numFmtId="166" fontId="5" fillId="1" borderId="17" xfId="0" applyNumberFormat="1" applyFont="1" applyFill="1" applyBorder="1" applyAlignment="1">
      <alignment horizontal="right"/>
    </xf>
    <xf numFmtId="166" fontId="5" fillId="1" borderId="18" xfId="0" applyNumberFormat="1" applyFont="1" applyFill="1" applyBorder="1" applyAlignment="1">
      <alignment horizontal="right"/>
    </xf>
    <xf numFmtId="166" fontId="5" fillId="30" borderId="17" xfId="0" applyNumberFormat="1" applyFont="1" applyFill="1" applyBorder="1" applyAlignment="1"/>
    <xf numFmtId="166" fontId="5" fillId="30" borderId="18" xfId="0" applyNumberFormat="1" applyFont="1" applyFill="1" applyBorder="1" applyAlignment="1"/>
    <xf numFmtId="166" fontId="5" fillId="0" borderId="0" xfId="0" applyNumberFormat="1" applyFont="1" applyAlignment="1"/>
    <xf numFmtId="166" fontId="5" fillId="0" borderId="12" xfId="0" applyNumberFormat="1" applyFont="1" applyBorder="1" applyAlignment="1"/>
    <xf numFmtId="166" fontId="5" fillId="1" borderId="15" xfId="0" applyNumberFormat="1" applyFont="1" applyFill="1" applyBorder="1" applyAlignment="1"/>
    <xf numFmtId="166" fontId="5" fillId="1" borderId="16" xfId="0" applyNumberFormat="1" applyFont="1" applyFill="1" applyBorder="1" applyAlignment="1"/>
    <xf numFmtId="166" fontId="5" fillId="0" borderId="118" xfId="0" applyNumberFormat="1" applyFont="1" applyBorder="1" applyAlignment="1"/>
    <xf numFmtId="166" fontId="5" fillId="0" borderId="125" xfId="0" applyNumberFormat="1" applyFont="1" applyBorder="1" applyAlignment="1"/>
    <xf numFmtId="166" fontId="5" fillId="1" borderId="118" xfId="0" applyNumberFormat="1" applyFont="1" applyFill="1" applyBorder="1" applyAlignment="1"/>
    <xf numFmtId="166" fontId="5" fillId="1" borderId="125" xfId="0" applyNumberFormat="1" applyFont="1" applyFill="1" applyBorder="1" applyAlignment="1"/>
    <xf numFmtId="166" fontId="5" fillId="30" borderId="118" xfId="0" applyNumberFormat="1" applyFont="1" applyFill="1" applyBorder="1" applyAlignment="1"/>
    <xf numFmtId="166" fontId="5" fillId="30" borderId="125" xfId="0" applyNumberFormat="1" applyFont="1" applyFill="1" applyBorder="1" applyAlignment="1"/>
    <xf numFmtId="166" fontId="5" fillId="0" borderId="119" xfId="0" applyNumberFormat="1" applyFont="1" applyBorder="1" applyAlignment="1"/>
    <xf numFmtId="166" fontId="5" fillId="0" borderId="126" xfId="0" applyNumberFormat="1" applyFont="1" applyBorder="1" applyAlignment="1"/>
    <xf numFmtId="166" fontId="5" fillId="28" borderId="61" xfId="0" applyNumberFormat="1" applyFont="1" applyFill="1" applyBorder="1" applyAlignment="1"/>
    <xf numFmtId="166" fontId="5" fillId="28" borderId="66" xfId="0" applyNumberFormat="1" applyFont="1" applyFill="1" applyBorder="1" applyAlignment="1"/>
    <xf numFmtId="166" fontId="5" fillId="1" borderId="3" xfId="0" applyNumberFormat="1" applyFont="1" applyFill="1" applyBorder="1" applyAlignment="1">
      <alignment horizontal="right"/>
    </xf>
    <xf numFmtId="166" fontId="5" fillId="30" borderId="3" xfId="0" applyNumberFormat="1" applyFont="1" applyFill="1" applyBorder="1" applyAlignment="1"/>
    <xf numFmtId="166" fontId="5" fillId="0" borderId="127" xfId="0" applyNumberFormat="1" applyFont="1" applyBorder="1" applyAlignment="1"/>
    <xf numFmtId="166" fontId="5" fillId="1" borderId="127" xfId="0" applyNumberFormat="1" applyFont="1" applyFill="1" applyBorder="1" applyAlignment="1"/>
    <xf numFmtId="166" fontId="5" fillId="30" borderId="127" xfId="0" applyNumberFormat="1" applyFont="1" applyFill="1" applyBorder="1" applyAlignment="1"/>
    <xf numFmtId="166" fontId="5" fillId="0" borderId="128" xfId="0" applyNumberFormat="1" applyFont="1" applyBorder="1" applyAlignment="1"/>
    <xf numFmtId="166" fontId="5" fillId="28" borderId="48" xfId="0" applyNumberFormat="1" applyFont="1" applyFill="1" applyBorder="1" applyAlignment="1"/>
    <xf numFmtId="166" fontId="5" fillId="1" borderId="19" xfId="0" applyNumberFormat="1" applyFont="1" applyFill="1" applyBorder="1" applyAlignment="1"/>
    <xf numFmtId="166" fontId="5" fillId="1" borderId="20" xfId="0" applyNumberFormat="1" applyFont="1" applyFill="1" applyBorder="1" applyAlignment="1"/>
    <xf numFmtId="166" fontId="5" fillId="32" borderId="118" xfId="0" applyNumberFormat="1" applyFont="1" applyFill="1" applyBorder="1" applyAlignment="1"/>
    <xf numFmtId="166" fontId="5" fillId="32" borderId="125" xfId="0" applyNumberFormat="1" applyFont="1" applyFill="1" applyBorder="1" applyAlignment="1"/>
    <xf numFmtId="166" fontId="5" fillId="32" borderId="119" xfId="0" applyNumberFormat="1" applyFont="1" applyFill="1" applyBorder="1" applyAlignment="1"/>
    <xf numFmtId="166" fontId="5" fillId="32" borderId="126" xfId="0" applyNumberFormat="1" applyFont="1" applyFill="1" applyBorder="1" applyAlignment="1"/>
    <xf numFmtId="166" fontId="5" fillId="0" borderId="113" xfId="0" applyNumberFormat="1" applyFont="1" applyBorder="1" applyAlignment="1"/>
    <xf numFmtId="166" fontId="5" fillId="0" borderId="129" xfId="0" applyNumberFormat="1" applyFont="1" applyBorder="1" applyAlignment="1"/>
    <xf numFmtId="166" fontId="5" fillId="0" borderId="15" xfId="0" applyNumberFormat="1" applyFont="1" applyBorder="1" applyAlignment="1"/>
    <xf numFmtId="166" fontId="5" fillId="0" borderId="16" xfId="0" applyNumberFormat="1" applyFont="1" applyBorder="1" applyAlignment="1"/>
    <xf numFmtId="166" fontId="5" fillId="24" borderId="26" xfId="0" applyNumberFormat="1" applyFont="1" applyFill="1" applyBorder="1" applyAlignment="1"/>
    <xf numFmtId="166" fontId="5" fillId="24" borderId="62" xfId="0" applyNumberFormat="1" applyFont="1" applyFill="1" applyBorder="1" applyAlignment="1"/>
    <xf numFmtId="166" fontId="5" fillId="1" borderId="23" xfId="0" applyNumberFormat="1" applyFont="1" applyFill="1" applyBorder="1" applyAlignment="1"/>
    <xf numFmtId="166" fontId="5" fillId="0" borderId="130" xfId="0" applyNumberFormat="1" applyFont="1" applyBorder="1" applyAlignment="1"/>
    <xf numFmtId="166" fontId="5" fillId="0" borderId="22" xfId="0" applyNumberFormat="1" applyFont="1" applyBorder="1" applyAlignment="1"/>
    <xf numFmtId="166" fontId="5" fillId="24" borderId="21" xfId="0" applyNumberFormat="1" applyFont="1" applyFill="1" applyBorder="1" applyAlignment="1"/>
    <xf numFmtId="166" fontId="5" fillId="28" borderId="67" xfId="0" applyNumberFormat="1" applyFont="1" applyFill="1" applyBorder="1" applyAlignment="1"/>
    <xf numFmtId="166" fontId="5" fillId="28" borderId="68" xfId="0" applyNumberFormat="1" applyFont="1" applyFill="1" applyBorder="1" applyAlignment="1"/>
    <xf numFmtId="166" fontId="5" fillId="30" borderId="17" xfId="0" applyNumberFormat="1" applyFont="1" applyFill="1" applyBorder="1" applyAlignment="1">
      <alignment horizontal="right"/>
    </xf>
    <xf numFmtId="166" fontId="5" fillId="30" borderId="18" xfId="0" applyNumberFormat="1" applyFont="1" applyFill="1" applyBorder="1" applyAlignment="1">
      <alignment horizontal="right"/>
    </xf>
    <xf numFmtId="166" fontId="5" fillId="0" borderId="17" xfId="0" applyNumberFormat="1" applyFont="1" applyBorder="1" applyAlignment="1">
      <alignment horizontal="right"/>
    </xf>
    <xf numFmtId="166" fontId="5" fillId="0" borderId="18" xfId="0" applyNumberFormat="1" applyFont="1" applyBorder="1" applyAlignment="1">
      <alignment horizontal="right"/>
    </xf>
    <xf numFmtId="166" fontId="5" fillId="0" borderId="19" xfId="0" applyNumberFormat="1" applyFont="1" applyBorder="1" applyAlignment="1">
      <alignment horizontal="right"/>
    </xf>
    <xf numFmtId="166" fontId="5" fillId="0" borderId="20" xfId="0" applyNumberFormat="1" applyFont="1" applyBorder="1" applyAlignment="1">
      <alignment horizontal="right"/>
    </xf>
    <xf numFmtId="166" fontId="5" fillId="24" borderId="26" xfId="0" applyNumberFormat="1" applyFont="1" applyFill="1" applyBorder="1" applyAlignment="1">
      <alignment horizontal="right"/>
    </xf>
    <xf numFmtId="166" fontId="5" fillId="24" borderId="62" xfId="0" applyNumberFormat="1" applyFont="1" applyFill="1" applyBorder="1" applyAlignment="1">
      <alignment horizontal="right"/>
    </xf>
    <xf numFmtId="166" fontId="5" fillId="28" borderId="26" xfId="0" applyNumberFormat="1" applyFont="1" applyFill="1" applyBorder="1" applyAlignment="1">
      <alignment horizontal="right"/>
    </xf>
    <xf numFmtId="166" fontId="5" fillId="28" borderId="62" xfId="0" applyNumberFormat="1" applyFont="1" applyFill="1" applyBorder="1" applyAlignment="1">
      <alignment horizontal="right"/>
    </xf>
    <xf numFmtId="166" fontId="5" fillId="30" borderId="3" xfId="0" applyNumberFormat="1" applyFont="1" applyFill="1" applyBorder="1" applyAlignment="1">
      <alignment horizontal="right"/>
    </xf>
    <xf numFmtId="166" fontId="5" fillId="0" borderId="3" xfId="0" applyNumberFormat="1" applyFont="1" applyBorder="1" applyAlignment="1">
      <alignment horizontal="right"/>
    </xf>
    <xf numFmtId="166" fontId="5" fillId="0" borderId="23" xfId="0" applyNumberFormat="1" applyFont="1" applyBorder="1" applyAlignment="1">
      <alignment horizontal="right"/>
    </xf>
    <xf numFmtId="166" fontId="5" fillId="24" borderId="21" xfId="0" applyNumberFormat="1" applyFont="1" applyFill="1" applyBorder="1" applyAlignment="1">
      <alignment horizontal="right"/>
    </xf>
    <xf numFmtId="166" fontId="5" fillId="28" borderId="67" xfId="0" applyNumberFormat="1" applyFont="1" applyFill="1" applyBorder="1" applyAlignment="1">
      <alignment horizontal="right"/>
    </xf>
    <xf numFmtId="166" fontId="5" fillId="28" borderId="68" xfId="0" applyNumberFormat="1" applyFont="1" applyFill="1" applyBorder="1" applyAlignment="1">
      <alignment horizontal="right"/>
    </xf>
    <xf numFmtId="166" fontId="5" fillId="32" borderId="17" xfId="0" applyNumberFormat="1" applyFont="1" applyFill="1" applyBorder="1" applyAlignment="1">
      <alignment horizontal="right"/>
    </xf>
    <xf numFmtId="166" fontId="5" fillId="32" borderId="18" xfId="0" applyNumberFormat="1" applyFont="1" applyFill="1" applyBorder="1" applyAlignment="1">
      <alignment horizontal="right"/>
    </xf>
    <xf numFmtId="166" fontId="5" fillId="1" borderId="0" xfId="0" applyNumberFormat="1" applyFont="1" applyFill="1" applyAlignment="1">
      <alignment horizontal="right"/>
    </xf>
    <xf numFmtId="166" fontId="5" fillId="32" borderId="19" xfId="0" applyNumberFormat="1" applyFont="1" applyFill="1" applyBorder="1" applyAlignment="1">
      <alignment horizontal="right"/>
    </xf>
    <xf numFmtId="166" fontId="5" fillId="32" borderId="20" xfId="0" applyNumberFormat="1" applyFont="1" applyFill="1" applyBorder="1" applyAlignment="1">
      <alignment horizontal="right"/>
    </xf>
    <xf numFmtId="165" fontId="5" fillId="0" borderId="15" xfId="0" applyNumberFormat="1" applyFont="1" applyBorder="1"/>
    <xf numFmtId="165" fontId="5" fillId="0" borderId="16" xfId="0" applyNumberFormat="1" applyFont="1" applyBorder="1"/>
    <xf numFmtId="165" fontId="5" fillId="1" borderId="19" xfId="0" applyNumberFormat="1" applyFont="1" applyFill="1" applyBorder="1"/>
    <xf numFmtId="165" fontId="5" fillId="1" borderId="20" xfId="0" applyNumberFormat="1" applyFont="1" applyFill="1" applyBorder="1"/>
    <xf numFmtId="165" fontId="5" fillId="0" borderId="17" xfId="0" applyNumberFormat="1" applyFont="1" applyBorder="1" applyAlignment="1"/>
    <xf numFmtId="165" fontId="5" fillId="0" borderId="18" xfId="0" applyNumberFormat="1" applyFont="1" applyBorder="1" applyAlignment="1"/>
    <xf numFmtId="165" fontId="5" fillId="0" borderId="19" xfId="0" applyNumberFormat="1" applyFont="1" applyBorder="1" applyAlignment="1"/>
    <xf numFmtId="165" fontId="5" fillId="0" borderId="20" xfId="0" applyNumberFormat="1" applyFont="1" applyBorder="1" applyAlignment="1"/>
    <xf numFmtId="165" fontId="5" fillId="23" borderId="19" xfId="0" applyNumberFormat="1" applyFont="1" applyFill="1" applyBorder="1" applyAlignment="1"/>
    <xf numFmtId="165" fontId="5" fillId="23" borderId="20" xfId="0" applyNumberFormat="1" applyFont="1" applyFill="1" applyBorder="1" applyAlignment="1"/>
    <xf numFmtId="165" fontId="5" fillId="23" borderId="17" xfId="0" applyNumberFormat="1" applyFont="1" applyFill="1" applyBorder="1" applyAlignment="1"/>
    <xf numFmtId="165" fontId="5" fillId="23" borderId="18" xfId="0" applyNumberFormat="1" applyFont="1" applyFill="1" applyBorder="1" applyAlignment="1"/>
    <xf numFmtId="165" fontId="5" fillId="1" borderId="17" xfId="0" applyNumberFormat="1" applyFont="1" applyFill="1" applyBorder="1" applyAlignment="1"/>
    <xf numFmtId="165" fontId="5" fillId="1" borderId="18" xfId="0" applyNumberFormat="1" applyFont="1" applyFill="1" applyBorder="1" applyAlignment="1"/>
    <xf numFmtId="165" fontId="5" fillId="28" borderId="26" xfId="0" applyNumberFormat="1" applyFont="1" applyFill="1" applyBorder="1" applyAlignment="1"/>
    <xf numFmtId="165" fontId="5" fillId="28" borderId="62" xfId="0" applyNumberFormat="1" applyFont="1" applyFill="1" applyBorder="1" applyAlignment="1"/>
    <xf numFmtId="165" fontId="5" fillId="0" borderId="69" xfId="0" applyNumberFormat="1" applyFont="1" applyBorder="1" applyAlignment="1">
      <alignment horizontal="right"/>
    </xf>
    <xf numFmtId="165" fontId="5" fillId="0" borderId="16" xfId="0" applyNumberFormat="1" applyFont="1" applyBorder="1" applyAlignment="1">
      <alignment horizontal="right"/>
    </xf>
    <xf numFmtId="165" fontId="5" fillId="1" borderId="131" xfId="0" applyNumberFormat="1" applyFont="1" applyFill="1" applyBorder="1" applyAlignment="1">
      <alignment horizontal="right"/>
    </xf>
    <xf numFmtId="165" fontId="5" fillId="1" borderId="20" xfId="0" applyNumberFormat="1" applyFont="1" applyFill="1" applyBorder="1" applyAlignment="1">
      <alignment horizontal="right"/>
    </xf>
    <xf numFmtId="165" fontId="5" fillId="30" borderId="29" xfId="0" applyNumberFormat="1" applyFont="1" applyFill="1" applyBorder="1" applyAlignment="1"/>
    <xf numFmtId="165" fontId="5" fillId="30" borderId="18" xfId="0" applyNumberFormat="1" applyFont="1" applyFill="1" applyBorder="1" applyAlignment="1"/>
    <xf numFmtId="165" fontId="5" fillId="1" borderId="29" xfId="0" applyNumberFormat="1" applyFont="1" applyFill="1" applyBorder="1" applyAlignment="1"/>
    <xf numFmtId="165" fontId="5" fillId="28" borderId="65" xfId="0" applyNumberFormat="1" applyFont="1" applyFill="1" applyBorder="1" applyAlignment="1"/>
    <xf numFmtId="165" fontId="5" fillId="0" borderId="22" xfId="0" applyNumberFormat="1" applyFont="1" applyBorder="1" applyAlignment="1">
      <alignment horizontal="right"/>
    </xf>
    <xf numFmtId="165" fontId="5" fillId="1" borderId="23" xfId="0" applyNumberFormat="1" applyFont="1" applyFill="1" applyBorder="1" applyAlignment="1">
      <alignment horizontal="right"/>
    </xf>
    <xf numFmtId="165" fontId="5" fillId="0" borderId="3" xfId="0" applyNumberFormat="1" applyFont="1" applyBorder="1" applyAlignment="1"/>
    <xf numFmtId="165" fontId="5" fillId="0" borderId="23" xfId="0" applyNumberFormat="1" applyFont="1" applyBorder="1" applyAlignment="1"/>
    <xf numFmtId="165" fontId="5" fillId="23" borderId="23" xfId="0" applyNumberFormat="1" applyFont="1" applyFill="1" applyBorder="1" applyAlignment="1"/>
    <xf numFmtId="165" fontId="5" fillId="1" borderId="3" xfId="0" applyNumberFormat="1" applyFont="1" applyFill="1" applyBorder="1" applyAlignment="1"/>
    <xf numFmtId="165" fontId="5" fillId="28" borderId="48" xfId="0" applyNumberFormat="1" applyFont="1" applyFill="1" applyBorder="1" applyAlignment="1"/>
    <xf numFmtId="165" fontId="5" fillId="0" borderId="15" xfId="0" applyNumberFormat="1" applyFont="1" applyBorder="1" applyAlignment="1">
      <alignment horizontal="right"/>
    </xf>
    <xf numFmtId="165" fontId="5" fillId="1" borderId="19" xfId="0" applyNumberFormat="1" applyFont="1" applyFill="1" applyBorder="1" applyAlignment="1">
      <alignment horizontal="right"/>
    </xf>
    <xf numFmtId="165" fontId="5" fillId="32" borderId="17" xfId="0" applyNumberFormat="1" applyFont="1" applyFill="1" applyBorder="1" applyAlignment="1"/>
    <xf numFmtId="165" fontId="5" fillId="32" borderId="18" xfId="0" applyNumberFormat="1" applyFont="1" applyFill="1" applyBorder="1" applyAlignment="1"/>
    <xf numFmtId="165" fontId="5" fillId="1" borderId="17" xfId="0" applyNumberFormat="1" applyFont="1" applyFill="1" applyBorder="1"/>
    <xf numFmtId="165" fontId="5" fillId="1" borderId="18" xfId="0" applyNumberFormat="1" applyFont="1" applyFill="1" applyBorder="1"/>
    <xf numFmtId="165" fontId="25" fillId="1" borderId="17" xfId="0" applyNumberFormat="1" applyFont="1" applyFill="1" applyBorder="1" applyAlignment="1"/>
    <xf numFmtId="165" fontId="25" fillId="1" borderId="18" xfId="0" applyNumberFormat="1" applyFont="1" applyFill="1" applyBorder="1" applyAlignment="1"/>
    <xf numFmtId="165" fontId="5" fillId="30" borderId="17" xfId="0" applyNumberFormat="1" applyFont="1" applyFill="1" applyBorder="1" applyAlignment="1"/>
    <xf numFmtId="165" fontId="25" fillId="1" borderId="15" xfId="0" applyNumberFormat="1" applyFont="1" applyFill="1" applyBorder="1" applyAlignment="1"/>
    <xf numFmtId="165" fontId="25" fillId="1" borderId="16" xfId="0" applyNumberFormat="1" applyFont="1" applyFill="1" applyBorder="1" applyAlignment="1"/>
    <xf numFmtId="165" fontId="5" fillId="1" borderId="29" xfId="0" applyNumberFormat="1" applyFont="1" applyFill="1" applyBorder="1" applyAlignment="1">
      <alignment horizontal="right"/>
    </xf>
    <xf numFmtId="165" fontId="5" fillId="1" borderId="18" xfId="0" applyNumberFormat="1" applyFont="1" applyFill="1" applyBorder="1" applyAlignment="1">
      <alignment horizontal="right"/>
    </xf>
    <xf numFmtId="165" fontId="5" fillId="0" borderId="29" xfId="0" applyNumberFormat="1" applyFont="1" applyBorder="1" applyAlignment="1"/>
    <xf numFmtId="165" fontId="5" fillId="1" borderId="69" xfId="0" applyNumberFormat="1" applyFont="1" applyFill="1" applyBorder="1" applyAlignment="1"/>
    <xf numFmtId="165" fontId="5" fillId="1" borderId="16" xfId="0" applyNumberFormat="1" applyFont="1" applyFill="1" applyBorder="1" applyAlignment="1"/>
    <xf numFmtId="165" fontId="5" fillId="1" borderId="3" xfId="0" applyNumberFormat="1" applyFont="1" applyFill="1" applyBorder="1" applyAlignment="1">
      <alignment horizontal="right"/>
    </xf>
    <xf numFmtId="165" fontId="5" fillId="30" borderId="3" xfId="0" applyNumberFormat="1" applyFont="1" applyFill="1" applyBorder="1" applyAlignment="1"/>
    <xf numFmtId="165" fontId="5" fillId="1" borderId="22" xfId="0" applyNumberFormat="1" applyFont="1" applyFill="1" applyBorder="1" applyAlignment="1"/>
    <xf numFmtId="165" fontId="5" fillId="28" borderId="71" xfId="0" applyNumberFormat="1" applyFont="1" applyFill="1" applyBorder="1" applyAlignment="1"/>
    <xf numFmtId="165" fontId="5" fillId="28" borderId="72" xfId="0" applyNumberFormat="1" applyFont="1" applyFill="1" applyBorder="1" applyAlignment="1"/>
    <xf numFmtId="165" fontId="5" fillId="1" borderId="17" xfId="0" applyNumberFormat="1" applyFont="1" applyFill="1" applyBorder="1" applyAlignment="1">
      <alignment horizontal="right"/>
    </xf>
    <xf numFmtId="165" fontId="5" fillId="1" borderId="35" xfId="0" applyNumberFormat="1" applyFont="1" applyFill="1" applyBorder="1" applyAlignment="1"/>
    <xf numFmtId="165" fontId="5" fillId="1" borderId="73" xfId="0" applyNumberFormat="1" applyFont="1" applyFill="1" applyBorder="1" applyAlignment="1"/>
    <xf numFmtId="165" fontId="5" fillId="1" borderId="15" xfId="0" applyNumberFormat="1" applyFont="1" applyFill="1" applyBorder="1" applyAlignment="1"/>
    <xf numFmtId="165" fontId="25" fillId="1" borderId="17" xfId="0" applyNumberFormat="1" applyFont="1" applyFill="1" applyBorder="1" applyAlignment="1">
      <alignment horizontal="left"/>
    </xf>
    <xf numFmtId="165" fontId="25" fillId="1" borderId="18" xfId="0" applyNumberFormat="1" applyFont="1" applyFill="1" applyBorder="1" applyAlignment="1">
      <alignment horizontal="left"/>
    </xf>
    <xf numFmtId="165" fontId="5" fillId="0" borderId="17" xfId="0" applyNumberFormat="1" applyFont="1" applyFill="1" applyBorder="1" applyAlignment="1"/>
    <xf numFmtId="165" fontId="5" fillId="0" borderId="18" xfId="0" applyNumberFormat="1" applyFont="1" applyFill="1" applyBorder="1" applyAlignment="1"/>
    <xf numFmtId="165" fontId="5" fillId="24" borderId="26" xfId="0" applyNumberFormat="1" applyFont="1" applyFill="1" applyBorder="1" applyAlignment="1"/>
    <xf numFmtId="165" fontId="5" fillId="24" borderId="62" xfId="0" applyNumberFormat="1" applyFont="1" applyFill="1" applyBorder="1" applyAlignment="1"/>
    <xf numFmtId="165" fontId="5" fillId="1" borderId="70" xfId="0" applyNumberFormat="1" applyFont="1" applyFill="1" applyBorder="1" applyAlignment="1"/>
    <xf numFmtId="165" fontId="5" fillId="1" borderId="20" xfId="0" applyNumberFormat="1" applyFont="1" applyFill="1" applyBorder="1" applyAlignment="1"/>
    <xf numFmtId="165" fontId="5" fillId="30" borderId="70" xfId="0" applyNumberFormat="1" applyFont="1" applyFill="1" applyBorder="1" applyAlignment="1"/>
    <xf numFmtId="165" fontId="5" fillId="30" borderId="20" xfId="0" applyNumberFormat="1" applyFont="1" applyFill="1" applyBorder="1" applyAlignment="1"/>
    <xf numFmtId="165" fontId="5" fillId="24" borderId="65" xfId="0" applyNumberFormat="1" applyFont="1" applyFill="1" applyBorder="1" applyAlignment="1"/>
    <xf numFmtId="165" fontId="5" fillId="1" borderId="23" xfId="0" applyNumberFormat="1" applyFont="1" applyFill="1" applyBorder="1" applyAlignment="1"/>
    <xf numFmtId="165" fontId="5" fillId="24" borderId="21" xfId="0" applyNumberFormat="1" applyFont="1" applyFill="1" applyBorder="1" applyAlignment="1"/>
    <xf numFmtId="165" fontId="5" fillId="28" borderId="67" xfId="0" applyNumberFormat="1" applyFont="1" applyFill="1" applyBorder="1" applyAlignment="1"/>
    <xf numFmtId="165" fontId="5" fillId="1" borderId="19" xfId="0" applyNumberFormat="1" applyFont="1" applyFill="1" applyBorder="1" applyAlignment="1"/>
    <xf numFmtId="165" fontId="5" fillId="32" borderId="19" xfId="0" applyNumberFormat="1" applyFont="1" applyFill="1" applyBorder="1" applyAlignment="1"/>
    <xf numFmtId="165" fontId="5" fillId="32" borderId="20" xfId="0" applyNumberFormat="1" applyFont="1" applyFill="1" applyBorder="1" applyAlignment="1"/>
    <xf numFmtId="165" fontId="29" fillId="0" borderId="15" xfId="0" applyNumberFormat="1" applyFont="1" applyBorder="1" applyAlignment="1">
      <alignment horizontal="left" wrapText="1"/>
    </xf>
    <xf numFmtId="165" fontId="29" fillId="0" borderId="16" xfId="0" applyNumberFormat="1" applyFont="1" applyBorder="1" applyAlignment="1">
      <alignment horizontal="left" wrapText="1"/>
    </xf>
    <xf numFmtId="165" fontId="5" fillId="30" borderId="110" xfId="0" applyNumberFormat="1" applyFont="1" applyFill="1" applyBorder="1" applyAlignment="1"/>
    <xf numFmtId="165" fontId="5" fillId="30" borderId="132" xfId="0" applyNumberFormat="1" applyFont="1" applyFill="1" applyBorder="1" applyAlignment="1"/>
    <xf numFmtId="165" fontId="5" fillId="30" borderId="133" xfId="0" applyNumberFormat="1" applyFont="1" applyFill="1" applyBorder="1" applyAlignment="1"/>
    <xf numFmtId="165" fontId="5" fillId="1" borderId="74" xfId="0" applyNumberFormat="1" applyFont="1" applyFill="1" applyBorder="1" applyAlignment="1"/>
    <xf numFmtId="165" fontId="5" fillId="30" borderId="134" xfId="0" applyNumberFormat="1" applyFont="1" applyFill="1" applyBorder="1" applyAlignment="1"/>
    <xf numFmtId="165" fontId="5" fillId="1" borderId="75" xfId="0" applyNumberFormat="1" applyFont="1" applyFill="1" applyBorder="1" applyAlignment="1"/>
    <xf numFmtId="165" fontId="5" fillId="28" borderId="68" xfId="0" applyNumberFormat="1" applyFont="1" applyFill="1" applyBorder="1" applyAlignment="1"/>
    <xf numFmtId="165" fontId="5" fillId="0" borderId="19" xfId="0" applyNumberFormat="1" applyFont="1" applyFill="1" applyBorder="1" applyAlignment="1"/>
    <xf numFmtId="165" fontId="5" fillId="0" borderId="20" xfId="0" applyNumberFormat="1" applyFont="1" applyFill="1" applyBorder="1" applyAlignment="1"/>
    <xf numFmtId="165" fontId="5" fillId="1" borderId="0" xfId="0" applyNumberFormat="1" applyFont="1" applyFill="1" applyAlignment="1"/>
    <xf numFmtId="165" fontId="4" fillId="0" borderId="22" xfId="0" applyNumberFormat="1" applyFont="1" applyBorder="1" applyAlignment="1"/>
    <xf numFmtId="165" fontId="5" fillId="0" borderId="22" xfId="0" applyNumberFormat="1" applyFont="1" applyBorder="1" applyAlignment="1"/>
    <xf numFmtId="165" fontId="5" fillId="1" borderId="12" xfId="0" applyNumberFormat="1" applyFont="1" applyFill="1" applyBorder="1" applyAlignment="1"/>
    <xf numFmtId="165" fontId="5" fillId="1" borderId="30" xfId="0" applyNumberFormat="1" applyFont="1" applyFill="1" applyBorder="1" applyAlignment="1"/>
    <xf numFmtId="165" fontId="5" fillId="1" borderId="135" xfId="0" applyNumberFormat="1" applyFont="1" applyFill="1" applyBorder="1" applyAlignment="1">
      <alignment horizontal="right"/>
    </xf>
    <xf numFmtId="165" fontId="5" fillId="1" borderId="136" xfId="0" applyNumberFormat="1" applyFont="1" applyFill="1" applyBorder="1" applyAlignment="1">
      <alignment horizontal="right"/>
    </xf>
    <xf numFmtId="165" fontId="5" fillId="30" borderId="17" xfId="0" applyNumberFormat="1" applyFont="1" applyFill="1" applyBorder="1" applyAlignment="1">
      <alignment horizontal="right"/>
    </xf>
    <xf numFmtId="165" fontId="5" fillId="30" borderId="18" xfId="0" applyNumberFormat="1" applyFont="1" applyFill="1" applyBorder="1" applyAlignment="1">
      <alignment horizontal="right"/>
    </xf>
    <xf numFmtId="165" fontId="5" fillId="1" borderId="15" xfId="0" applyNumberFormat="1" applyFont="1" applyFill="1" applyBorder="1" applyAlignment="1">
      <alignment horizontal="right"/>
    </xf>
    <xf numFmtId="165" fontId="5" fillId="1" borderId="16" xfId="0" applyNumberFormat="1" applyFont="1" applyFill="1" applyBorder="1" applyAlignment="1">
      <alignment horizontal="right"/>
    </xf>
    <xf numFmtId="165" fontId="5" fillId="28" borderId="26" xfId="0" applyNumberFormat="1" applyFont="1" applyFill="1" applyBorder="1" applyAlignment="1">
      <alignment horizontal="right"/>
    </xf>
    <xf numFmtId="165" fontId="5" fillId="28" borderId="62" xfId="0" applyNumberFormat="1" applyFont="1" applyFill="1" applyBorder="1" applyAlignment="1">
      <alignment horizontal="right"/>
    </xf>
    <xf numFmtId="165" fontId="5" fillId="32" borderId="17" xfId="0" applyNumberFormat="1" applyFont="1" applyFill="1" applyBorder="1" applyAlignment="1">
      <alignment horizontal="right"/>
    </xf>
    <xf numFmtId="165" fontId="5" fillId="32" borderId="18" xfId="0" applyNumberFormat="1" applyFont="1" applyFill="1" applyBorder="1" applyAlignment="1">
      <alignment horizontal="right"/>
    </xf>
    <xf numFmtId="165" fontId="5" fillId="0" borderId="23" xfId="0" applyNumberFormat="1" applyFont="1" applyBorder="1" applyAlignment="1">
      <alignment horizontal="right"/>
    </xf>
    <xf numFmtId="165" fontId="5" fillId="0" borderId="20" xfId="0" applyNumberFormat="1" applyFont="1" applyBorder="1" applyAlignment="1">
      <alignment horizontal="right"/>
    </xf>
    <xf numFmtId="165" fontId="5" fillId="30" borderId="3" xfId="0" applyNumberFormat="1" applyFont="1" applyFill="1" applyBorder="1" applyAlignment="1">
      <alignment horizontal="right"/>
    </xf>
    <xf numFmtId="165" fontId="5" fillId="0" borderId="3" xfId="0" applyNumberFormat="1" applyFont="1" applyBorder="1" applyAlignment="1">
      <alignment horizontal="right"/>
    </xf>
    <xf numFmtId="165" fontId="5" fillId="0" borderId="18" xfId="0" applyNumberFormat="1" applyFont="1" applyBorder="1" applyAlignment="1">
      <alignment horizontal="right"/>
    </xf>
    <xf numFmtId="165" fontId="5" fillId="1" borderId="22" xfId="0" applyNumberFormat="1" applyFont="1" applyFill="1" applyBorder="1" applyAlignment="1">
      <alignment horizontal="right"/>
    </xf>
    <xf numFmtId="165" fontId="5" fillId="28" borderId="48" xfId="0" applyNumberFormat="1" applyFont="1" applyFill="1" applyBorder="1" applyAlignment="1">
      <alignment horizontal="right"/>
    </xf>
    <xf numFmtId="165" fontId="5" fillId="1" borderId="110" xfId="0" applyNumberFormat="1" applyFont="1" applyFill="1" applyBorder="1" applyAlignment="1">
      <alignment horizontal="right"/>
    </xf>
    <xf numFmtId="165" fontId="5" fillId="1" borderId="132" xfId="0" applyNumberFormat="1" applyFont="1" applyFill="1" applyBorder="1" applyAlignment="1">
      <alignment horizontal="right"/>
    </xf>
    <xf numFmtId="165" fontId="5" fillId="30" borderId="19" xfId="0" applyNumberFormat="1" applyFont="1" applyFill="1" applyBorder="1" applyAlignment="1">
      <alignment horizontal="right"/>
    </xf>
    <xf numFmtId="165" fontId="5" fillId="30" borderId="20" xfId="0" applyNumberFormat="1" applyFont="1" applyFill="1" applyBorder="1" applyAlignment="1">
      <alignment horizontal="right"/>
    </xf>
    <xf numFmtId="165" fontId="5" fillId="24" borderId="26" xfId="0" applyNumberFormat="1" applyFont="1" applyFill="1" applyBorder="1" applyAlignment="1">
      <alignment horizontal="right"/>
    </xf>
    <xf numFmtId="165" fontId="5" fillId="24" borderId="62" xfId="0" applyNumberFormat="1" applyFont="1" applyFill="1" applyBorder="1" applyAlignment="1">
      <alignment horizontal="right"/>
    </xf>
    <xf numFmtId="165" fontId="5" fillId="1" borderId="134" xfId="0" applyNumberFormat="1" applyFont="1" applyFill="1" applyBorder="1" applyAlignment="1">
      <alignment horizontal="right"/>
    </xf>
    <xf numFmtId="165" fontId="5" fillId="32" borderId="19" xfId="0" applyNumberFormat="1" applyFont="1" applyFill="1" applyBorder="1" applyAlignment="1">
      <alignment horizontal="right"/>
    </xf>
    <xf numFmtId="165" fontId="5" fillId="32" borderId="20" xfId="0" applyNumberFormat="1" applyFont="1" applyFill="1" applyBorder="1" applyAlignment="1">
      <alignment horizontal="right"/>
    </xf>
    <xf numFmtId="165" fontId="5" fillId="24" borderId="21" xfId="0" applyNumberFormat="1" applyFont="1" applyFill="1" applyBorder="1" applyAlignment="1">
      <alignment horizontal="right"/>
    </xf>
    <xf numFmtId="165" fontId="5" fillId="28" borderId="67" xfId="0" applyNumberFormat="1" applyFont="1" applyFill="1" applyBorder="1" applyAlignment="1">
      <alignment horizontal="right"/>
    </xf>
    <xf numFmtId="165" fontId="5" fillId="30" borderId="137" xfId="0" applyNumberFormat="1" applyFont="1" applyFill="1" applyBorder="1" applyAlignment="1">
      <alignment horizontal="right"/>
    </xf>
    <xf numFmtId="165" fontId="5" fillId="30" borderId="138" xfId="0" applyNumberFormat="1" applyFont="1" applyFill="1" applyBorder="1" applyAlignment="1">
      <alignment horizontal="right"/>
    </xf>
    <xf numFmtId="165" fontId="5" fillId="28" borderId="68" xfId="0" applyNumberFormat="1" applyFont="1" applyFill="1" applyBorder="1" applyAlignment="1">
      <alignment horizontal="right"/>
    </xf>
    <xf numFmtId="165" fontId="5" fillId="1" borderId="0" xfId="0" applyNumberFormat="1" applyFont="1" applyFill="1" applyAlignment="1">
      <alignment horizontal="right"/>
    </xf>
    <xf numFmtId="165" fontId="5" fillId="24" borderId="48" xfId="0" applyNumberFormat="1" applyFont="1" applyFill="1" applyBorder="1" applyAlignment="1">
      <alignment horizontal="right"/>
    </xf>
    <xf numFmtId="165" fontId="5" fillId="23" borderId="23" xfId="0" applyNumberFormat="1" applyFont="1" applyFill="1" applyBorder="1" applyAlignment="1">
      <alignment horizontal="right"/>
    </xf>
    <xf numFmtId="165" fontId="5" fillId="23" borderId="20" xfId="0" applyNumberFormat="1" applyFont="1" applyFill="1" applyBorder="1" applyAlignment="1">
      <alignment horizontal="right"/>
    </xf>
    <xf numFmtId="165" fontId="5" fillId="0" borderId="75" xfId="0" applyNumberFormat="1" applyFont="1" applyBorder="1" applyAlignment="1">
      <alignment horizontal="right"/>
    </xf>
    <xf numFmtId="165" fontId="5" fillId="0" borderId="73" xfId="0" applyNumberFormat="1" applyFont="1" applyBorder="1" applyAlignment="1">
      <alignment horizontal="right"/>
    </xf>
    <xf numFmtId="165" fontId="5" fillId="30" borderId="35" xfId="0" applyNumberFormat="1" applyFont="1" applyFill="1" applyBorder="1" applyAlignment="1">
      <alignment horizontal="right"/>
    </xf>
    <xf numFmtId="165" fontId="5" fillId="30" borderId="73" xfId="0" applyNumberFormat="1" applyFont="1" applyFill="1" applyBorder="1" applyAlignment="1">
      <alignment horizontal="right"/>
    </xf>
    <xf numFmtId="165" fontId="5" fillId="32" borderId="35" xfId="0" applyNumberFormat="1" applyFont="1" applyFill="1" applyBorder="1" applyAlignment="1">
      <alignment horizontal="right"/>
    </xf>
    <xf numFmtId="165" fontId="5" fillId="32" borderId="73" xfId="0" applyNumberFormat="1" applyFont="1" applyFill="1" applyBorder="1" applyAlignment="1">
      <alignment horizontal="right"/>
    </xf>
    <xf numFmtId="0" fontId="41" fillId="0" borderId="0" xfId="0" applyFont="1" applyAlignment="1">
      <alignment horizontal="justify" vertical="top"/>
    </xf>
    <xf numFmtId="3" fontId="5" fillId="0" borderId="24" xfId="0" applyNumberFormat="1" applyFont="1" applyFill="1" applyBorder="1" applyAlignment="1">
      <alignment horizontal="right"/>
    </xf>
    <xf numFmtId="0" fontId="5" fillId="0" borderId="0" xfId="0" applyFont="1" applyFill="1" applyBorder="1" applyAlignment="1">
      <alignment vertical="top"/>
    </xf>
    <xf numFmtId="0" fontId="5" fillId="0" borderId="52" xfId="0" applyFont="1" applyFill="1" applyBorder="1" applyAlignment="1">
      <alignment horizontal="right" vertical="top" wrapText="1"/>
    </xf>
    <xf numFmtId="0" fontId="24" fillId="0" borderId="0" xfId="0" applyFont="1" applyBorder="1" applyAlignment="1">
      <alignment horizontal="right"/>
    </xf>
    <xf numFmtId="0" fontId="24" fillId="0" borderId="0" xfId="0" applyFont="1" applyFill="1" applyBorder="1" applyAlignment="1">
      <alignment horizontal="right" wrapText="1"/>
    </xf>
    <xf numFmtId="0" fontId="24" fillId="0" borderId="0" xfId="0" applyFont="1" applyFill="1" applyBorder="1" applyAlignment="1">
      <alignment horizontal="left"/>
    </xf>
    <xf numFmtId="0" fontId="24" fillId="0" borderId="0" xfId="0" applyFont="1" applyFill="1" applyBorder="1" applyAlignment="1">
      <alignment horizontal="left" wrapText="1"/>
    </xf>
    <xf numFmtId="165" fontId="5" fillId="0" borderId="0" xfId="0" applyNumberFormat="1" applyFont="1" applyFill="1" applyBorder="1" applyAlignment="1">
      <alignment horizontal="right"/>
    </xf>
    <xf numFmtId="0" fontId="2" fillId="0" borderId="0" xfId="0" applyFont="1" applyFill="1"/>
    <xf numFmtId="165" fontId="5" fillId="23" borderId="30" xfId="0" applyNumberFormat="1" applyFont="1" applyFill="1" applyBorder="1" applyAlignment="1"/>
    <xf numFmtId="165" fontId="5" fillId="23" borderId="12" xfId="0" applyNumberFormat="1" applyFont="1" applyFill="1" applyBorder="1" applyAlignment="1"/>
    <xf numFmtId="0" fontId="5" fillId="0" borderId="29" xfId="0" applyFont="1" applyFill="1" applyBorder="1"/>
    <xf numFmtId="0" fontId="5" fillId="0" borderId="18" xfId="0" applyFont="1" applyFill="1" applyBorder="1"/>
    <xf numFmtId="0" fontId="5" fillId="0" borderId="30" xfId="0" applyFont="1" applyFill="1" applyBorder="1"/>
    <xf numFmtId="3" fontId="5" fillId="23" borderId="119" xfId="0" applyNumberFormat="1" applyFont="1" applyFill="1" applyBorder="1" applyAlignment="1">
      <alignment horizontal="right"/>
    </xf>
    <xf numFmtId="3" fontId="5" fillId="1" borderId="34" xfId="0" applyNumberFormat="1" applyFont="1" applyFill="1" applyBorder="1" applyAlignment="1">
      <alignment horizontal="right"/>
    </xf>
    <xf numFmtId="165" fontId="5" fillId="1" borderId="76" xfId="0" applyNumberFormat="1" applyFont="1" applyFill="1" applyBorder="1" applyAlignment="1">
      <alignment horizontal="right"/>
    </xf>
    <xf numFmtId="165" fontId="5" fillId="1" borderId="24" xfId="0" applyNumberFormat="1" applyFont="1" applyFill="1" applyBorder="1" applyAlignment="1">
      <alignment horizontal="right"/>
    </xf>
    <xf numFmtId="3" fontId="5" fillId="1" borderId="139" xfId="0" applyNumberFormat="1" applyFont="1" applyFill="1" applyBorder="1" applyAlignment="1">
      <alignment horizontal="right"/>
    </xf>
    <xf numFmtId="0" fontId="4" fillId="0" borderId="10" xfId="0" applyFont="1" applyBorder="1"/>
    <xf numFmtId="0" fontId="5" fillId="0" borderId="12" xfId="0" applyFont="1" applyFill="1" applyBorder="1" applyAlignment="1">
      <alignment horizontal="left" wrapText="1"/>
    </xf>
    <xf numFmtId="0" fontId="5" fillId="0" borderId="11" xfId="0" applyFont="1" applyFill="1" applyBorder="1" applyAlignment="1">
      <alignment horizontal="left" wrapText="1"/>
    </xf>
    <xf numFmtId="0" fontId="5" fillId="0" borderId="10" xfId="0" applyFont="1" applyFill="1" applyBorder="1" applyAlignment="1">
      <alignment wrapText="1"/>
    </xf>
    <xf numFmtId="0" fontId="5" fillId="0" borderId="12" xfId="0" applyFont="1" applyFill="1" applyBorder="1" applyAlignment="1">
      <alignment wrapText="1"/>
    </xf>
    <xf numFmtId="0" fontId="5" fillId="0" borderId="0" xfId="0" applyFont="1" applyFill="1" applyBorder="1" applyAlignment="1">
      <alignment horizontal="left" wrapText="1"/>
    </xf>
    <xf numFmtId="0" fontId="27" fillId="0" borderId="0" xfId="0" applyFont="1" applyFill="1" applyBorder="1"/>
    <xf numFmtId="0" fontId="27" fillId="0" borderId="11" xfId="0" applyFont="1" applyFill="1" applyBorder="1"/>
    <xf numFmtId="0" fontId="5" fillId="0" borderId="27" xfId="0" applyFont="1" applyFill="1" applyBorder="1" applyAlignment="1">
      <alignment horizontal="left" wrapText="1"/>
    </xf>
    <xf numFmtId="0" fontId="2" fillId="0" borderId="0" xfId="0" applyFont="1"/>
    <xf numFmtId="0" fontId="41" fillId="0" borderId="0" xfId="0" applyFont="1" applyAlignment="1">
      <alignment horizontal="justify" wrapText="1"/>
    </xf>
    <xf numFmtId="0" fontId="41" fillId="0" borderId="0" xfId="0" applyFont="1" applyAlignment="1">
      <alignment horizontal="justify" vertical="top" wrapText="1"/>
    </xf>
    <xf numFmtId="0" fontId="5" fillId="0" borderId="10" xfId="0" applyFont="1" applyFill="1" applyBorder="1" applyAlignment="1">
      <alignment wrapText="1"/>
    </xf>
    <xf numFmtId="0" fontId="5" fillId="0" borderId="12" xfId="0" applyFont="1" applyFill="1" applyBorder="1" applyAlignment="1">
      <alignment wrapText="1"/>
    </xf>
    <xf numFmtId="0" fontId="5" fillId="0" borderId="10" xfId="0" applyFont="1" applyBorder="1" applyAlignment="1">
      <alignment horizontal="left" wrapText="1"/>
    </xf>
    <xf numFmtId="0" fontId="5" fillId="0" borderId="12" xfId="0" applyFont="1" applyBorder="1" applyAlignment="1">
      <alignment horizontal="left" wrapText="1"/>
    </xf>
    <xf numFmtId="166" fontId="5" fillId="32" borderId="140" xfId="0" applyNumberFormat="1" applyFont="1" applyFill="1" applyBorder="1" applyAlignment="1"/>
    <xf numFmtId="166" fontId="5" fillId="32" borderId="109" xfId="0" applyNumberFormat="1" applyFont="1" applyFill="1" applyBorder="1" applyAlignment="1"/>
    <xf numFmtId="166" fontId="5" fillId="23" borderId="141" xfId="0" applyNumberFormat="1" applyFont="1" applyFill="1" applyBorder="1" applyAlignment="1"/>
    <xf numFmtId="166" fontId="5" fillId="23" borderId="109" xfId="0" applyNumberFormat="1" applyFont="1" applyFill="1" applyBorder="1" applyAlignment="1"/>
    <xf numFmtId="166" fontId="5" fillId="23" borderId="127" xfId="0" applyNumberFormat="1" applyFont="1" applyFill="1" applyBorder="1" applyAlignment="1"/>
    <xf numFmtId="166" fontId="5" fillId="23" borderId="125" xfId="0" applyNumberFormat="1" applyFont="1" applyFill="1" applyBorder="1" applyAlignment="1"/>
    <xf numFmtId="166" fontId="5" fillId="24" borderId="55" xfId="0" applyNumberFormat="1" applyFont="1" applyFill="1" applyBorder="1" applyAlignment="1"/>
    <xf numFmtId="166" fontId="5" fillId="24" borderId="77" xfId="0" applyNumberFormat="1" applyFont="1" applyFill="1" applyBorder="1" applyAlignment="1"/>
    <xf numFmtId="0" fontId="5" fillId="0" borderId="11" xfId="0" applyFont="1" applyBorder="1" applyAlignment="1">
      <alignment horizontal="left" wrapText="1"/>
    </xf>
    <xf numFmtId="0" fontId="5" fillId="0" borderId="31" xfId="0" applyFont="1" applyBorder="1" applyAlignment="1">
      <alignment horizontal="left" wrapText="1"/>
    </xf>
    <xf numFmtId="166" fontId="5" fillId="32" borderId="142" xfId="0" applyNumberFormat="1" applyFont="1" applyFill="1" applyBorder="1" applyAlignment="1"/>
    <xf numFmtId="166" fontId="5" fillId="32" borderId="143" xfId="0" applyNumberFormat="1" applyFont="1" applyFill="1" applyBorder="1" applyAlignment="1"/>
    <xf numFmtId="166" fontId="5" fillId="1" borderId="140" xfId="0" applyNumberFormat="1" applyFont="1" applyFill="1" applyBorder="1" applyAlignment="1"/>
    <xf numFmtId="166" fontId="5" fillId="1" borderId="109" xfId="0" applyNumberFormat="1" applyFont="1" applyFill="1" applyBorder="1" applyAlignment="1"/>
    <xf numFmtId="166" fontId="5" fillId="1" borderId="30" xfId="0" applyNumberFormat="1" applyFont="1" applyFill="1" applyBorder="1" applyAlignment="1"/>
    <xf numFmtId="166" fontId="5" fillId="0" borderId="140" xfId="0" applyNumberFormat="1" applyFont="1" applyBorder="1" applyAlignment="1"/>
    <xf numFmtId="166" fontId="5" fillId="0" borderId="109" xfId="0" applyNumberFormat="1" applyFont="1" applyBorder="1" applyAlignment="1"/>
    <xf numFmtId="166" fontId="5" fillId="30" borderId="32" xfId="0" applyNumberFormat="1" applyFont="1" applyFill="1" applyBorder="1" applyAlignment="1"/>
    <xf numFmtId="166" fontId="5" fillId="30" borderId="12" xfId="0" applyNumberFormat="1" applyFont="1" applyFill="1" applyBorder="1" applyAlignment="1"/>
    <xf numFmtId="0" fontId="5" fillId="23" borderId="10" xfId="0" applyFont="1" applyFill="1" applyBorder="1" applyAlignment="1">
      <alignment horizontal="left" wrapText="1"/>
    </xf>
    <xf numFmtId="0" fontId="5" fillId="23" borderId="12" xfId="0" applyFont="1" applyFill="1" applyBorder="1" applyAlignment="1">
      <alignment horizontal="left" wrapText="1"/>
    </xf>
    <xf numFmtId="166" fontId="5" fillId="23" borderId="144" xfId="0" applyNumberFormat="1" applyFont="1" applyFill="1" applyBorder="1" applyAlignment="1"/>
    <xf numFmtId="166" fontId="5" fillId="23" borderId="145" xfId="0" applyNumberFormat="1" applyFont="1" applyFill="1" applyBorder="1" applyAlignment="1"/>
    <xf numFmtId="166" fontId="5" fillId="23" borderId="146" xfId="0" applyNumberFormat="1" applyFont="1" applyFill="1" applyBorder="1" applyAlignment="1"/>
    <xf numFmtId="166" fontId="5" fillId="23" borderId="147" xfId="0" applyNumberFormat="1" applyFont="1" applyFill="1" applyBorder="1" applyAlignment="1"/>
    <xf numFmtId="166" fontId="5" fillId="30" borderId="140" xfId="0" applyNumberFormat="1" applyFont="1" applyFill="1" applyBorder="1" applyAlignment="1"/>
    <xf numFmtId="166" fontId="5" fillId="30" borderId="109" xfId="0" applyNumberFormat="1" applyFont="1" applyFill="1" applyBorder="1" applyAlignment="1"/>
    <xf numFmtId="3" fontId="5" fillId="0" borderId="34" xfId="0" applyNumberFormat="1" applyFont="1" applyBorder="1" applyAlignment="1">
      <alignment horizontal="right"/>
    </xf>
    <xf numFmtId="3" fontId="5" fillId="0" borderId="24" xfId="0" applyNumberFormat="1" applyFont="1" applyBorder="1" applyAlignment="1">
      <alignment horizontal="right"/>
    </xf>
    <xf numFmtId="166" fontId="5" fillId="32" borderId="148" xfId="0" applyNumberFormat="1" applyFont="1" applyFill="1" applyBorder="1" applyAlignment="1"/>
    <xf numFmtId="166" fontId="5" fillId="32" borderId="149" xfId="0" applyNumberFormat="1" applyFont="1" applyFill="1" applyBorder="1" applyAlignment="1"/>
    <xf numFmtId="166" fontId="5" fillId="0" borderId="32" xfId="0" applyNumberFormat="1" applyFont="1" applyFill="1" applyBorder="1" applyAlignment="1"/>
    <xf numFmtId="166" fontId="5" fillId="0" borderId="12" xfId="0" applyNumberFormat="1" applyFont="1" applyFill="1" applyBorder="1" applyAlignment="1"/>
    <xf numFmtId="166" fontId="5" fillId="32" borderId="32" xfId="0" applyNumberFormat="1" applyFont="1" applyFill="1" applyBorder="1" applyAlignment="1"/>
    <xf numFmtId="166" fontId="5" fillId="32" borderId="12" xfId="0" applyNumberFormat="1" applyFont="1" applyFill="1" applyBorder="1" applyAlignment="1"/>
    <xf numFmtId="0" fontId="25" fillId="24" borderId="49" xfId="0" applyFont="1" applyFill="1" applyBorder="1" applyAlignment="1">
      <alignment horizontal="left" wrapText="1"/>
    </xf>
    <xf numFmtId="0" fontId="25" fillId="24" borderId="77" xfId="0" applyFont="1" applyFill="1" applyBorder="1" applyAlignment="1">
      <alignment horizontal="left" wrapText="1"/>
    </xf>
    <xf numFmtId="166" fontId="5" fillId="24" borderId="48" xfId="0" applyNumberFormat="1" applyFont="1" applyFill="1" applyBorder="1" applyAlignment="1">
      <alignment horizontal="right"/>
    </xf>
    <xf numFmtId="166" fontId="5" fillId="24" borderId="62" xfId="0" applyNumberFormat="1" applyFont="1" applyFill="1" applyBorder="1" applyAlignment="1">
      <alignment horizontal="right"/>
    </xf>
    <xf numFmtId="0" fontId="5" fillId="0" borderId="10" xfId="0" applyFont="1" applyFill="1" applyBorder="1" applyAlignment="1">
      <alignment horizontal="left" wrapText="1"/>
    </xf>
    <xf numFmtId="0" fontId="5" fillId="0" borderId="12" xfId="0" applyFont="1" applyFill="1" applyBorder="1" applyAlignment="1">
      <alignment horizontal="left" wrapText="1"/>
    </xf>
    <xf numFmtId="0" fontId="25" fillId="0" borderId="0" xfId="0" applyFont="1" applyAlignment="1">
      <alignment horizontal="left" wrapText="1"/>
    </xf>
    <xf numFmtId="0" fontId="25" fillId="0" borderId="24" xfId="0" applyFont="1" applyBorder="1" applyAlignment="1">
      <alignment horizontal="left" wrapText="1"/>
    </xf>
    <xf numFmtId="0" fontId="31" fillId="25" borderId="55" xfId="0" applyFont="1" applyFill="1" applyBorder="1" applyAlignment="1">
      <alignment horizontal="center" vertical="center"/>
    </xf>
    <xf numFmtId="0" fontId="31" fillId="25" borderId="49" xfId="0" applyFont="1" applyFill="1" applyBorder="1" applyAlignment="1">
      <alignment horizontal="center" vertical="center"/>
    </xf>
    <xf numFmtId="0" fontId="31" fillId="25" borderId="77" xfId="0" applyFont="1" applyFill="1" applyBorder="1" applyAlignment="1">
      <alignment horizontal="center" vertical="center"/>
    </xf>
    <xf numFmtId="166" fontId="5" fillId="28" borderId="55" xfId="0" applyNumberFormat="1" applyFont="1" applyFill="1" applyBorder="1" applyAlignment="1"/>
    <xf numFmtId="166" fontId="5" fillId="28" borderId="77" xfId="0" applyNumberFormat="1" applyFont="1" applyFill="1" applyBorder="1" applyAlignment="1"/>
    <xf numFmtId="166" fontId="5" fillId="0" borderId="150" xfId="0" applyNumberFormat="1" applyFont="1" applyBorder="1" applyAlignment="1"/>
    <xf numFmtId="166" fontId="5" fillId="0" borderId="151" xfId="0" applyNumberFormat="1" applyFont="1" applyBorder="1" applyAlignment="1"/>
    <xf numFmtId="166" fontId="5" fillId="29" borderId="78" xfId="0" applyNumberFormat="1" applyFont="1" applyFill="1" applyBorder="1" applyAlignment="1">
      <alignment horizontal="right"/>
    </xf>
    <xf numFmtId="166" fontId="5" fillId="29" borderId="77" xfId="0" applyNumberFormat="1" applyFont="1" applyFill="1" applyBorder="1" applyAlignment="1">
      <alignment horizontal="right"/>
    </xf>
    <xf numFmtId="166" fontId="5" fillId="23" borderId="30" xfId="0" applyNumberFormat="1" applyFont="1" applyFill="1" applyBorder="1" applyAlignment="1">
      <alignment horizontal="right"/>
    </xf>
    <xf numFmtId="166" fontId="5" fillId="23" borderId="12" xfId="0" applyNumberFormat="1" applyFont="1" applyFill="1" applyBorder="1" applyAlignment="1">
      <alignment horizontal="right"/>
    </xf>
    <xf numFmtId="166" fontId="5" fillId="1" borderId="30" xfId="0" applyNumberFormat="1" applyFont="1" applyFill="1" applyBorder="1" applyAlignment="1">
      <alignment horizontal="right"/>
    </xf>
    <xf numFmtId="166" fontId="5" fillId="1" borderId="12" xfId="0" applyNumberFormat="1" applyFont="1" applyFill="1" applyBorder="1" applyAlignment="1">
      <alignment horizontal="right"/>
    </xf>
    <xf numFmtId="166" fontId="5" fillId="0" borderId="142" xfId="0" applyNumberFormat="1" applyFont="1" applyBorder="1" applyAlignment="1"/>
    <xf numFmtId="166" fontId="5" fillId="0" borderId="143" xfId="0" applyNumberFormat="1" applyFont="1" applyBorder="1" applyAlignment="1"/>
    <xf numFmtId="166" fontId="5" fillId="23" borderId="79" xfId="0" applyNumberFormat="1" applyFont="1" applyFill="1" applyBorder="1" applyAlignment="1"/>
    <xf numFmtId="166" fontId="5" fillId="23" borderId="31" xfId="0" applyNumberFormat="1" applyFont="1" applyFill="1" applyBorder="1" applyAlignment="1"/>
    <xf numFmtId="0" fontId="25" fillId="24" borderId="36" xfId="0" applyFont="1" applyFill="1" applyBorder="1" applyAlignment="1">
      <alignment horizontal="left" wrapText="1"/>
    </xf>
    <xf numFmtId="0" fontId="25" fillId="24" borderId="53" xfId="0" applyFont="1" applyFill="1" applyBorder="1" applyAlignment="1">
      <alignment horizontal="left" wrapText="1"/>
    </xf>
    <xf numFmtId="3" fontId="4" fillId="0" borderId="51" xfId="0" applyNumberFormat="1" applyFont="1" applyFill="1" applyBorder="1" applyAlignment="1">
      <alignment horizontal="center" vertical="top" wrapText="1"/>
    </xf>
    <xf numFmtId="3" fontId="4" fillId="0" borderId="25" xfId="0" applyNumberFormat="1" applyFont="1" applyFill="1" applyBorder="1" applyAlignment="1">
      <alignment horizontal="center" vertical="top" wrapText="1"/>
    </xf>
    <xf numFmtId="3" fontId="4" fillId="0" borderId="80" xfId="0" applyNumberFormat="1" applyFont="1" applyFill="1" applyBorder="1" applyAlignment="1">
      <alignment horizontal="center" vertical="top" wrapText="1"/>
    </xf>
    <xf numFmtId="3" fontId="4" fillId="0" borderId="52" xfId="0" applyNumberFormat="1" applyFont="1" applyFill="1" applyBorder="1" applyAlignment="1">
      <alignment horizontal="center" vertical="top" wrapText="1"/>
    </xf>
    <xf numFmtId="3" fontId="4" fillId="0" borderId="36" xfId="0" applyNumberFormat="1" applyFont="1" applyFill="1" applyBorder="1" applyAlignment="1">
      <alignment horizontal="center" vertical="top" wrapText="1"/>
    </xf>
    <xf numFmtId="3" fontId="4" fillId="0" borderId="53" xfId="0" applyNumberFormat="1" applyFont="1" applyFill="1" applyBorder="1" applyAlignment="1">
      <alignment horizontal="center" vertical="top" wrapText="1"/>
    </xf>
    <xf numFmtId="166" fontId="5" fillId="0" borderId="64" xfId="0" applyNumberFormat="1" applyFont="1" applyBorder="1" applyAlignment="1">
      <alignment horizontal="right"/>
    </xf>
    <xf numFmtId="166" fontId="5" fillId="0" borderId="28" xfId="0" applyNumberFormat="1" applyFont="1" applyBorder="1" applyAlignment="1">
      <alignment horizontal="right"/>
    </xf>
    <xf numFmtId="166" fontId="5" fillId="23" borderId="81" xfId="0" applyNumberFormat="1" applyFont="1" applyFill="1" applyBorder="1" applyAlignment="1">
      <alignment horizontal="right"/>
    </xf>
    <xf numFmtId="166" fontId="5" fillId="23" borderId="28" xfId="0" applyNumberFormat="1" applyFont="1" applyFill="1" applyBorder="1" applyAlignment="1">
      <alignment horizontal="right"/>
    </xf>
    <xf numFmtId="0" fontId="29" fillId="0" borderId="27" xfId="0" applyFont="1" applyBorder="1" applyAlignment="1">
      <alignment horizontal="left" wrapText="1"/>
    </xf>
    <xf numFmtId="0" fontId="29" fillId="0" borderId="28" xfId="0" applyFont="1" applyBorder="1" applyAlignment="1">
      <alignment horizontal="left" wrapText="1"/>
    </xf>
    <xf numFmtId="166" fontId="5" fillId="24" borderId="52" xfId="0" applyNumberFormat="1" applyFont="1" applyFill="1" applyBorder="1" applyAlignment="1"/>
    <xf numFmtId="166" fontId="5" fillId="24" borderId="53" xfId="0" applyNumberFormat="1" applyFont="1" applyFill="1" applyBorder="1" applyAlignment="1"/>
    <xf numFmtId="166" fontId="5" fillId="24" borderId="49" xfId="0" applyNumberFormat="1" applyFont="1" applyFill="1" applyBorder="1" applyAlignment="1"/>
    <xf numFmtId="0" fontId="24" fillId="24" borderId="49" xfId="0" applyFont="1" applyFill="1" applyBorder="1" applyAlignment="1">
      <alignment horizontal="left" wrapText="1"/>
    </xf>
    <xf numFmtId="0" fontId="24" fillId="24" borderId="77" xfId="0" applyFont="1" applyFill="1" applyBorder="1" applyAlignment="1">
      <alignment horizontal="left" wrapText="1"/>
    </xf>
    <xf numFmtId="0" fontId="4" fillId="0" borderId="51" xfId="0" applyFont="1" applyFill="1" applyBorder="1" applyAlignment="1">
      <alignment horizontal="center" vertical="top" wrapText="1"/>
    </xf>
    <xf numFmtId="0" fontId="4" fillId="0" borderId="25" xfId="0" applyFont="1" applyFill="1" applyBorder="1" applyAlignment="1">
      <alignment horizontal="center" vertical="top" wrapText="1"/>
    </xf>
    <xf numFmtId="0" fontId="4" fillId="0" borderId="80" xfId="0" applyFont="1" applyFill="1" applyBorder="1" applyAlignment="1">
      <alignment horizontal="center" vertical="top" wrapText="1"/>
    </xf>
    <xf numFmtId="0" fontId="4" fillId="0" borderId="52" xfId="0" applyFont="1" applyFill="1" applyBorder="1" applyAlignment="1">
      <alignment horizontal="center" vertical="top" wrapText="1"/>
    </xf>
    <xf numFmtId="0" fontId="4" fillId="0" borderId="36" xfId="0" applyFont="1" applyFill="1" applyBorder="1" applyAlignment="1">
      <alignment horizontal="center" vertical="top" wrapText="1"/>
    </xf>
    <xf numFmtId="0" fontId="4" fillId="0" borderId="53" xfId="0" applyFont="1" applyFill="1" applyBorder="1" applyAlignment="1">
      <alignment horizontal="center" vertical="top" wrapText="1"/>
    </xf>
    <xf numFmtId="0" fontId="5" fillId="0" borderId="11" xfId="0" applyFont="1" applyFill="1" applyBorder="1" applyAlignment="1">
      <alignment horizontal="left" wrapText="1"/>
    </xf>
    <xf numFmtId="0" fontId="5" fillId="0" borderId="31" xfId="0" applyFont="1" applyFill="1" applyBorder="1" applyAlignment="1">
      <alignment horizontal="left" wrapText="1"/>
    </xf>
    <xf numFmtId="0" fontId="25" fillId="0" borderId="0" xfId="0" applyFont="1" applyFill="1" applyBorder="1" applyAlignment="1">
      <alignment horizontal="left" wrapText="1"/>
    </xf>
    <xf numFmtId="0" fontId="25" fillId="0" borderId="24" xfId="0" applyFont="1" applyFill="1" applyBorder="1" applyAlignment="1">
      <alignment horizontal="left" wrapText="1"/>
    </xf>
    <xf numFmtId="166" fontId="5" fillId="30" borderId="30" xfId="0" applyNumberFormat="1" applyFont="1" applyFill="1" applyBorder="1" applyAlignment="1"/>
    <xf numFmtId="166" fontId="5" fillId="30" borderId="148" xfId="0" applyNumberFormat="1" applyFont="1" applyFill="1" applyBorder="1" applyAlignment="1"/>
    <xf numFmtId="166" fontId="5" fillId="30" borderId="149" xfId="0" applyNumberFormat="1" applyFont="1" applyFill="1" applyBorder="1" applyAlignment="1"/>
    <xf numFmtId="3" fontId="5" fillId="23" borderId="76" xfId="0" applyNumberFormat="1" applyFont="1" applyFill="1" applyBorder="1" applyAlignment="1">
      <alignment horizontal="right"/>
    </xf>
    <xf numFmtId="3" fontId="5" fillId="23" borderId="24" xfId="0" applyNumberFormat="1" applyFont="1" applyFill="1" applyBorder="1" applyAlignment="1">
      <alignment horizontal="right"/>
    </xf>
    <xf numFmtId="0" fontId="29" fillId="0" borderId="0" xfId="0" applyFont="1" applyAlignment="1">
      <alignment horizontal="left" wrapText="1"/>
    </xf>
    <xf numFmtId="0" fontId="29" fillId="0" borderId="24" xfId="0" applyFont="1" applyBorder="1" applyAlignment="1">
      <alignment horizontal="left" wrapText="1"/>
    </xf>
    <xf numFmtId="0" fontId="5" fillId="28" borderId="49" xfId="0" applyFont="1" applyFill="1" applyBorder="1" applyAlignment="1">
      <alignment horizontal="left" wrapText="1"/>
    </xf>
    <xf numFmtId="0" fontId="5" fillId="28" borderId="77" xfId="0" applyFont="1" applyFill="1" applyBorder="1" applyAlignment="1">
      <alignment horizontal="left" wrapText="1"/>
    </xf>
    <xf numFmtId="0" fontId="25" fillId="0" borderId="0" xfId="0" applyFont="1" applyFill="1" applyBorder="1" applyAlignment="1">
      <alignment horizontal="left"/>
    </xf>
    <xf numFmtId="0" fontId="25" fillId="0" borderId="24" xfId="0" applyFont="1" applyFill="1" applyBorder="1" applyAlignment="1">
      <alignment horizontal="left"/>
    </xf>
    <xf numFmtId="0" fontId="5" fillId="0" borderId="10" xfId="0" applyFont="1" applyFill="1" applyBorder="1" applyAlignment="1">
      <alignment horizontal="left"/>
    </xf>
    <xf numFmtId="0" fontId="5" fillId="0" borderId="12" xfId="0" applyFont="1" applyFill="1" applyBorder="1" applyAlignment="1">
      <alignment horizontal="left"/>
    </xf>
    <xf numFmtId="0" fontId="24" fillId="0" borderId="0" xfId="0" applyFont="1" applyBorder="1" applyAlignment="1">
      <alignment horizontal="left" wrapText="1"/>
    </xf>
    <xf numFmtId="3" fontId="5" fillId="0" borderId="51" xfId="0" applyNumberFormat="1" applyFont="1" applyBorder="1" applyAlignment="1">
      <alignment horizontal="right"/>
    </xf>
    <xf numFmtId="3" fontId="5" fillId="0" borderId="80" xfId="0" applyNumberFormat="1" applyFont="1" applyBorder="1" applyAlignment="1">
      <alignment horizontal="right"/>
    </xf>
    <xf numFmtId="164" fontId="5" fillId="23" borderId="84" xfId="0" applyNumberFormat="1" applyFont="1" applyFill="1" applyBorder="1" applyAlignment="1"/>
    <xf numFmtId="164" fontId="5" fillId="23" borderId="80" xfId="0" applyNumberFormat="1" applyFont="1" applyFill="1" applyBorder="1" applyAlignment="1"/>
    <xf numFmtId="166" fontId="5" fillId="1" borderId="32" xfId="0" applyNumberFormat="1" applyFont="1" applyFill="1" applyBorder="1" applyAlignment="1">
      <alignment horizontal="right"/>
    </xf>
    <xf numFmtId="0" fontId="29" fillId="0" borderId="25" xfId="0" applyFont="1" applyBorder="1" applyAlignment="1">
      <alignment horizontal="left" wrapText="1"/>
    </xf>
    <xf numFmtId="0" fontId="29" fillId="0" borderId="80" xfId="0" applyFont="1" applyBorder="1" applyAlignment="1">
      <alignment horizontal="left" wrapText="1"/>
    </xf>
    <xf numFmtId="166" fontId="5" fillId="29" borderId="78" xfId="0" applyNumberFormat="1" applyFont="1" applyFill="1" applyBorder="1" applyAlignment="1"/>
    <xf numFmtId="166" fontId="5" fillId="29" borderId="77" xfId="0" applyNumberFormat="1" applyFont="1" applyFill="1" applyBorder="1" applyAlignment="1"/>
    <xf numFmtId="0" fontId="5" fillId="0" borderId="152" xfId="0" applyFont="1" applyFill="1" applyBorder="1" applyAlignment="1">
      <alignment horizontal="left" wrapText="1"/>
    </xf>
    <xf numFmtId="0" fontId="5" fillId="0" borderId="153" xfId="0" applyFont="1" applyFill="1" applyBorder="1" applyAlignment="1">
      <alignment horizontal="left" wrapText="1"/>
    </xf>
    <xf numFmtId="166" fontId="5" fillId="0" borderId="154" xfId="0" applyNumberFormat="1" applyFont="1" applyBorder="1" applyAlignment="1"/>
    <xf numFmtId="166" fontId="5" fillId="0" borderId="155" xfId="0" applyNumberFormat="1" applyFont="1" applyBorder="1" applyAlignment="1"/>
    <xf numFmtId="166" fontId="5" fillId="23" borderId="156" xfId="0" applyNumberFormat="1" applyFont="1" applyFill="1" applyBorder="1" applyAlignment="1"/>
    <xf numFmtId="166" fontId="5" fillId="23" borderId="155" xfId="0" applyNumberFormat="1" applyFont="1" applyFill="1" applyBorder="1" applyAlignment="1"/>
    <xf numFmtId="166" fontId="5" fillId="32" borderId="150" xfId="0" applyNumberFormat="1" applyFont="1" applyFill="1" applyBorder="1" applyAlignment="1"/>
    <xf numFmtId="166" fontId="5" fillId="32" borderId="151" xfId="0" applyNumberFormat="1" applyFont="1" applyFill="1" applyBorder="1" applyAlignment="1"/>
    <xf numFmtId="166" fontId="5" fillId="24" borderId="78" xfId="0" applyNumberFormat="1" applyFont="1" applyFill="1" applyBorder="1" applyAlignment="1"/>
    <xf numFmtId="166" fontId="5" fillId="24" borderId="157" xfId="0" applyNumberFormat="1" applyFont="1" applyFill="1" applyBorder="1" applyAlignment="1"/>
    <xf numFmtId="166" fontId="5" fillId="24" borderId="158" xfId="0" applyNumberFormat="1" applyFont="1" applyFill="1" applyBorder="1" applyAlignment="1"/>
    <xf numFmtId="166" fontId="5" fillId="1" borderId="159" xfId="0" applyNumberFormat="1" applyFont="1" applyFill="1" applyBorder="1" applyAlignment="1"/>
    <xf numFmtId="166" fontId="5" fillId="1" borderId="160" xfId="0" applyNumberFormat="1" applyFont="1" applyFill="1" applyBorder="1" applyAlignment="1"/>
    <xf numFmtId="0" fontId="5" fillId="0" borderId="27" xfId="0" applyFont="1" applyBorder="1" applyAlignment="1">
      <alignment horizontal="left" wrapText="1"/>
    </xf>
    <xf numFmtId="0" fontId="5" fillId="0" borderId="28" xfId="0" applyFont="1" applyBorder="1" applyAlignment="1">
      <alignment horizontal="left" wrapText="1"/>
    </xf>
    <xf numFmtId="0" fontId="25" fillId="0" borderId="0" xfId="0" applyFont="1" applyBorder="1" applyAlignment="1">
      <alignment horizontal="left" wrapText="1"/>
    </xf>
    <xf numFmtId="0" fontId="4" fillId="0" borderId="10" xfId="0" applyFont="1" applyFill="1" applyBorder="1" applyAlignment="1">
      <alignment horizontal="left" wrapText="1"/>
    </xf>
    <xf numFmtId="0" fontId="4" fillId="0" borderId="12" xfId="0" applyFont="1" applyFill="1" applyBorder="1" applyAlignment="1">
      <alignment horizontal="left" wrapText="1"/>
    </xf>
    <xf numFmtId="0" fontId="5" fillId="0" borderId="57" xfId="0" applyFont="1" applyBorder="1" applyAlignment="1">
      <alignment horizontal="left"/>
    </xf>
    <xf numFmtId="0" fontId="5" fillId="0" borderId="82" xfId="0" applyFont="1" applyBorder="1" applyAlignment="1">
      <alignment horizontal="left"/>
    </xf>
    <xf numFmtId="49" fontId="5" fillId="0" borderId="10" xfId="0" quotePrefix="1" applyNumberFormat="1" applyFont="1" applyFill="1" applyBorder="1" applyAlignment="1">
      <alignment horizontal="left" wrapText="1"/>
    </xf>
    <xf numFmtId="49" fontId="5" fillId="0" borderId="12" xfId="0" applyNumberFormat="1" applyFont="1" applyFill="1" applyBorder="1" applyAlignment="1">
      <alignment horizontal="left" wrapText="1"/>
    </xf>
    <xf numFmtId="49" fontId="5" fillId="0" borderId="10" xfId="0" quotePrefix="1" applyNumberFormat="1" applyFont="1" applyFill="1" applyBorder="1" applyAlignment="1">
      <alignment horizontal="left"/>
    </xf>
    <xf numFmtId="49" fontId="5" fillId="0" borderId="12" xfId="0" applyNumberFormat="1" applyFont="1" applyFill="1" applyBorder="1" applyAlignment="1">
      <alignment horizontal="left"/>
    </xf>
    <xf numFmtId="0" fontId="5" fillId="0" borderId="10" xfId="0" applyFont="1" applyBorder="1" applyAlignment="1">
      <alignment horizontal="left"/>
    </xf>
    <xf numFmtId="0" fontId="5" fillId="0" borderId="12" xfId="0" applyFont="1" applyBorder="1" applyAlignment="1">
      <alignment horizontal="left"/>
    </xf>
    <xf numFmtId="49" fontId="5" fillId="0" borderId="10" xfId="0" applyNumberFormat="1" applyFont="1" applyBorder="1" applyAlignment="1">
      <alignment horizontal="left"/>
    </xf>
    <xf numFmtId="49" fontId="5" fillId="0" borderId="12" xfId="0" applyNumberFormat="1" applyFont="1" applyBorder="1" applyAlignment="1">
      <alignment horizontal="left"/>
    </xf>
    <xf numFmtId="49" fontId="5" fillId="0" borderId="11" xfId="0" applyNumberFormat="1" applyFont="1" applyBorder="1" applyAlignment="1">
      <alignment horizontal="left"/>
    </xf>
    <xf numFmtId="49" fontId="5" fillId="0" borderId="31" xfId="0" applyNumberFormat="1" applyFont="1" applyBorder="1" applyAlignment="1">
      <alignment horizontal="left"/>
    </xf>
    <xf numFmtId="166" fontId="5" fillId="1" borderId="163" xfId="0" applyNumberFormat="1" applyFont="1" applyFill="1" applyBorder="1" applyAlignment="1"/>
    <xf numFmtId="166" fontId="5" fillId="1" borderId="143" xfId="0" applyNumberFormat="1" applyFont="1" applyFill="1" applyBorder="1" applyAlignment="1"/>
    <xf numFmtId="166" fontId="5" fillId="32" borderId="33" xfId="0" applyNumberFormat="1" applyFont="1" applyFill="1" applyBorder="1" applyAlignment="1"/>
    <xf numFmtId="166" fontId="5" fillId="32" borderId="31" xfId="0" applyNumberFormat="1" applyFont="1" applyFill="1" applyBorder="1" applyAlignment="1"/>
    <xf numFmtId="166" fontId="5" fillId="32" borderId="154" xfId="0" applyNumberFormat="1" applyFont="1" applyFill="1" applyBorder="1" applyAlignment="1"/>
    <xf numFmtId="166" fontId="5" fillId="32" borderId="155" xfId="0" applyNumberFormat="1" applyFont="1" applyFill="1" applyBorder="1" applyAlignment="1"/>
    <xf numFmtId="0" fontId="24" fillId="0" borderId="25" xfId="0" applyFont="1" applyBorder="1" applyAlignment="1">
      <alignment horizontal="left" wrapText="1"/>
    </xf>
    <xf numFmtId="0" fontId="24" fillId="24" borderId="36" xfId="0" applyFont="1" applyFill="1" applyBorder="1" applyAlignment="1">
      <alignment horizontal="left" wrapText="1"/>
    </xf>
    <xf numFmtId="0" fontId="24" fillId="24" borderId="53" xfId="0" applyFont="1" applyFill="1" applyBorder="1" applyAlignment="1">
      <alignment horizontal="left" wrapText="1"/>
    </xf>
    <xf numFmtId="0" fontId="5" fillId="0" borderId="36" xfId="0" applyFont="1" applyFill="1" applyBorder="1" applyAlignment="1">
      <alignment horizontal="left" wrapText="1"/>
    </xf>
    <xf numFmtId="0" fontId="5" fillId="0" borderId="53" xfId="0" applyFont="1" applyFill="1" applyBorder="1" applyAlignment="1">
      <alignment horizontal="left" wrapText="1"/>
    </xf>
    <xf numFmtId="0" fontId="5" fillId="35" borderId="161" xfId="0" applyFont="1" applyFill="1" applyBorder="1" applyAlignment="1">
      <alignment horizontal="left" wrapText="1"/>
    </xf>
    <xf numFmtId="0" fontId="5" fillId="35" borderId="162" xfId="0" applyFont="1" applyFill="1" applyBorder="1" applyAlignment="1">
      <alignment horizontal="left" wrapText="1"/>
    </xf>
    <xf numFmtId="0" fontId="25" fillId="0" borderId="0" xfId="0" applyFont="1" applyBorder="1" applyAlignment="1">
      <alignment horizontal="left"/>
    </xf>
    <xf numFmtId="0" fontId="25" fillId="0" borderId="24" xfId="0" applyFont="1" applyBorder="1" applyAlignment="1">
      <alignment horizontal="left"/>
    </xf>
    <xf numFmtId="0" fontId="29" fillId="0" borderId="0" xfId="0" applyFont="1" applyBorder="1" applyAlignment="1">
      <alignment horizontal="left" wrapText="1"/>
    </xf>
    <xf numFmtId="0" fontId="25" fillId="0" borderId="0" xfId="0" applyFont="1" applyFill="1" applyAlignment="1">
      <alignment wrapText="1"/>
    </xf>
    <xf numFmtId="0" fontId="25" fillId="0" borderId="24" xfId="0" applyFont="1" applyFill="1" applyBorder="1" applyAlignment="1">
      <alignment wrapText="1"/>
    </xf>
    <xf numFmtId="0" fontId="25" fillId="0" borderId="0" xfId="0" applyFont="1" applyFill="1" applyBorder="1" applyAlignment="1">
      <alignment wrapText="1"/>
    </xf>
    <xf numFmtId="166" fontId="5" fillId="23" borderId="164" xfId="0" applyNumberFormat="1" applyFont="1" applyFill="1" applyBorder="1" applyAlignment="1"/>
    <xf numFmtId="165" fontId="5" fillId="0" borderId="32" xfId="0" applyNumberFormat="1" applyFont="1" applyBorder="1" applyAlignment="1"/>
    <xf numFmtId="165" fontId="5" fillId="0" borderId="12" xfId="0" applyNumberFormat="1" applyFont="1" applyBorder="1" applyAlignment="1"/>
    <xf numFmtId="165" fontId="5" fillId="0" borderId="165" xfId="0" applyNumberFormat="1" applyFont="1" applyBorder="1" applyAlignment="1"/>
    <xf numFmtId="165" fontId="5" fillId="23" borderId="30" xfId="0" applyNumberFormat="1" applyFont="1" applyFill="1" applyBorder="1" applyAlignment="1"/>
    <xf numFmtId="165" fontId="5" fillId="23" borderId="12" xfId="0" applyNumberFormat="1" applyFont="1" applyFill="1" applyBorder="1" applyAlignment="1"/>
    <xf numFmtId="165" fontId="5" fillId="32" borderId="32" xfId="0" applyNumberFormat="1" applyFont="1" applyFill="1" applyBorder="1" applyAlignment="1"/>
    <xf numFmtId="165" fontId="5" fillId="32" borderId="12" xfId="0" applyNumberFormat="1" applyFont="1" applyFill="1" applyBorder="1" applyAlignment="1"/>
    <xf numFmtId="165" fontId="5" fillId="0" borderId="150" xfId="0" applyNumberFormat="1" applyFont="1" applyBorder="1" applyAlignment="1"/>
    <xf numFmtId="165" fontId="5" fillId="0" borderId="151" xfId="0" applyNumberFormat="1" applyFont="1" applyBorder="1" applyAlignment="1"/>
    <xf numFmtId="165" fontId="5" fillId="30" borderId="11" xfId="0" applyNumberFormat="1" applyFont="1" applyFill="1" applyBorder="1" applyAlignment="1"/>
    <xf numFmtId="165" fontId="5" fillId="30" borderId="31" xfId="0" applyNumberFormat="1" applyFont="1" applyFill="1" applyBorder="1" applyAlignment="1"/>
    <xf numFmtId="165" fontId="5" fillId="23" borderId="79" xfId="0" applyNumberFormat="1" applyFont="1" applyFill="1" applyBorder="1" applyAlignment="1"/>
    <xf numFmtId="165" fontId="5" fillId="23" borderId="31" xfId="0" applyNumberFormat="1" applyFont="1" applyFill="1" applyBorder="1" applyAlignment="1"/>
    <xf numFmtId="165" fontId="5" fillId="32" borderId="33" xfId="0" applyNumberFormat="1" applyFont="1" applyFill="1" applyBorder="1" applyAlignment="1"/>
    <xf numFmtId="165" fontId="5" fillId="32" borderId="31" xfId="0" applyNumberFormat="1" applyFont="1" applyFill="1" applyBorder="1" applyAlignment="1"/>
    <xf numFmtId="165" fontId="5" fillId="1" borderId="30" xfId="0" applyNumberFormat="1" applyFont="1" applyFill="1" applyBorder="1" applyAlignment="1"/>
    <xf numFmtId="165" fontId="5" fillId="1" borderId="12" xfId="0" applyNumberFormat="1" applyFont="1" applyFill="1" applyBorder="1" applyAlignment="1"/>
    <xf numFmtId="165" fontId="5" fillId="1" borderId="32" xfId="0" applyNumberFormat="1" applyFont="1" applyFill="1" applyBorder="1" applyAlignment="1"/>
    <xf numFmtId="0" fontId="5" fillId="23" borderId="30" xfId="0" applyFont="1" applyFill="1" applyBorder="1" applyAlignment="1">
      <alignment horizontal="left" wrapText="1"/>
    </xf>
    <xf numFmtId="165" fontId="5" fillId="1" borderId="10" xfId="0" applyNumberFormat="1" applyFont="1" applyFill="1" applyBorder="1" applyAlignment="1"/>
    <xf numFmtId="165" fontId="5" fillId="24" borderId="55" xfId="0" applyNumberFormat="1" applyFont="1" applyFill="1" applyBorder="1" applyAlignment="1"/>
    <xf numFmtId="165" fontId="5" fillId="24" borderId="77" xfId="0" applyNumberFormat="1" applyFont="1" applyFill="1" applyBorder="1" applyAlignment="1"/>
    <xf numFmtId="165" fontId="5" fillId="24" borderId="49" xfId="0" applyNumberFormat="1" applyFont="1" applyFill="1" applyBorder="1" applyAlignment="1"/>
    <xf numFmtId="165" fontId="5" fillId="30" borderId="48" xfId="0" applyNumberFormat="1" applyFont="1" applyFill="1" applyBorder="1" applyAlignment="1"/>
    <xf numFmtId="165" fontId="5" fillId="30" borderId="62" xfId="0" applyNumberFormat="1" applyFont="1" applyFill="1" applyBorder="1" applyAlignment="1"/>
    <xf numFmtId="165" fontId="5" fillId="24" borderId="48" xfId="0" applyNumberFormat="1" applyFont="1" applyFill="1" applyBorder="1" applyAlignment="1"/>
    <xf numFmtId="165" fontId="5" fillId="24" borderId="62" xfId="0" applyNumberFormat="1" applyFont="1" applyFill="1" applyBorder="1" applyAlignment="1"/>
    <xf numFmtId="165" fontId="5" fillId="0" borderId="27" xfId="0" applyNumberFormat="1" applyFont="1" applyBorder="1" applyAlignment="1">
      <alignment horizontal="right"/>
    </xf>
    <xf numFmtId="165" fontId="5" fillId="0" borderId="28" xfId="0" applyNumberFormat="1" applyFont="1" applyBorder="1" applyAlignment="1">
      <alignment horizontal="right"/>
    </xf>
    <xf numFmtId="165" fontId="5" fillId="1" borderId="163" xfId="0" applyNumberFormat="1" applyFont="1" applyFill="1" applyBorder="1" applyAlignment="1"/>
    <xf numFmtId="165" fontId="5" fillId="1" borderId="143" xfId="0" applyNumberFormat="1" applyFont="1" applyFill="1" applyBorder="1" applyAlignment="1"/>
    <xf numFmtId="165" fontId="5" fillId="0" borderId="10" xfId="0" applyNumberFormat="1" applyFont="1" applyFill="1" applyBorder="1" applyAlignment="1"/>
    <xf numFmtId="165" fontId="5" fillId="0" borderId="12" xfId="0" applyNumberFormat="1" applyFont="1" applyFill="1" applyBorder="1" applyAlignment="1"/>
    <xf numFmtId="164" fontId="5" fillId="0" borderId="0" xfId="0" applyNumberFormat="1" applyFont="1" applyBorder="1" applyAlignment="1">
      <alignment horizontal="right"/>
    </xf>
    <xf numFmtId="3" fontId="5" fillId="0" borderId="51" xfId="0" applyNumberFormat="1" applyFont="1" applyFill="1" applyBorder="1" applyAlignment="1">
      <alignment horizontal="center" vertical="center" wrapText="1"/>
    </xf>
    <xf numFmtId="3" fontId="5" fillId="0" borderId="80" xfId="0" applyNumberFormat="1" applyFont="1" applyFill="1" applyBorder="1" applyAlignment="1">
      <alignment horizontal="center" vertical="center" wrapText="1"/>
    </xf>
    <xf numFmtId="3" fontId="5" fillId="0" borderId="34" xfId="0" applyNumberFormat="1" applyFont="1" applyFill="1" applyBorder="1" applyAlignment="1">
      <alignment horizontal="center" vertical="center" wrapText="1"/>
    </xf>
    <xf numFmtId="3" fontId="5" fillId="0" borderId="24" xfId="0" applyNumberFormat="1" applyFont="1" applyFill="1" applyBorder="1" applyAlignment="1">
      <alignment horizontal="center" vertical="center" wrapText="1"/>
    </xf>
    <xf numFmtId="3" fontId="5" fillId="0" borderId="52" xfId="0" applyNumberFormat="1" applyFont="1" applyFill="1" applyBorder="1" applyAlignment="1">
      <alignment horizontal="center" vertical="center" wrapText="1"/>
    </xf>
    <xf numFmtId="3" fontId="5" fillId="0" borderId="53" xfId="0" applyNumberFormat="1" applyFont="1" applyFill="1" applyBorder="1" applyAlignment="1">
      <alignment horizontal="center" vertical="center" wrapText="1"/>
    </xf>
    <xf numFmtId="165" fontId="5" fillId="0" borderId="154" xfId="0" applyNumberFormat="1" applyFont="1" applyBorder="1" applyAlignment="1"/>
    <xf numFmtId="165" fontId="5" fillId="0" borderId="155" xfId="0" applyNumberFormat="1" applyFont="1" applyBorder="1" applyAlignment="1"/>
    <xf numFmtId="0" fontId="36" fillId="0" borderId="85" xfId="0" applyFont="1" applyFill="1" applyBorder="1" applyAlignment="1">
      <alignment horizontal="center"/>
    </xf>
    <xf numFmtId="0" fontId="37" fillId="0" borderId="86" xfId="0" applyFont="1" applyFill="1" applyBorder="1" applyAlignment="1">
      <alignment horizontal="center"/>
    </xf>
    <xf numFmtId="165" fontId="5" fillId="0" borderId="142" xfId="0" applyNumberFormat="1" applyFont="1" applyBorder="1" applyAlignment="1"/>
    <xf numFmtId="165" fontId="5" fillId="0" borderId="143" xfId="0" applyNumberFormat="1" applyFont="1" applyBorder="1" applyAlignment="1"/>
    <xf numFmtId="3" fontId="5" fillId="0" borderId="25" xfId="0" applyNumberFormat="1" applyFont="1" applyBorder="1" applyAlignment="1">
      <alignment horizontal="center" vertical="center" wrapText="1"/>
    </xf>
    <xf numFmtId="3" fontId="5" fillId="0" borderId="80" xfId="0" applyNumberFormat="1" applyFont="1" applyBorder="1" applyAlignment="1">
      <alignment horizontal="center" vertical="center" wrapText="1"/>
    </xf>
    <xf numFmtId="3" fontId="5" fillId="0" borderId="0" xfId="0" applyNumberFormat="1" applyFont="1" applyBorder="1" applyAlignment="1">
      <alignment horizontal="center" vertical="center" wrapText="1"/>
    </xf>
    <xf numFmtId="3" fontId="5" fillId="0" borderId="24" xfId="0" applyNumberFormat="1" applyFont="1" applyBorder="1" applyAlignment="1">
      <alignment horizontal="center" vertical="center" wrapText="1"/>
    </xf>
    <xf numFmtId="3" fontId="5" fillId="0" borderId="36" xfId="0" applyNumberFormat="1" applyFont="1" applyBorder="1" applyAlignment="1">
      <alignment horizontal="center" vertical="center" wrapText="1"/>
    </xf>
    <xf numFmtId="3" fontId="5" fillId="0" borderId="53" xfId="0" applyNumberFormat="1" applyFont="1" applyBorder="1" applyAlignment="1">
      <alignment horizontal="center" vertical="center" wrapText="1"/>
    </xf>
    <xf numFmtId="165" fontId="5" fillId="0" borderId="32" xfId="0" applyNumberFormat="1" applyFont="1" applyFill="1" applyBorder="1" applyAlignment="1"/>
    <xf numFmtId="165" fontId="5" fillId="30" borderId="32" xfId="0" applyNumberFormat="1" applyFont="1" applyFill="1" applyBorder="1" applyAlignment="1"/>
    <xf numFmtId="165" fontId="5" fillId="30" borderId="12" xfId="0" applyNumberFormat="1" applyFont="1" applyFill="1" applyBorder="1" applyAlignment="1"/>
    <xf numFmtId="165" fontId="5" fillId="23" borderId="81" xfId="0" applyNumberFormat="1" applyFont="1" applyFill="1" applyBorder="1" applyAlignment="1">
      <alignment horizontal="right"/>
    </xf>
    <xf numFmtId="165" fontId="5" fillId="23" borderId="28" xfId="0" applyNumberFormat="1" applyFont="1" applyFill="1" applyBorder="1" applyAlignment="1">
      <alignment horizontal="right"/>
    </xf>
    <xf numFmtId="165" fontId="5" fillId="1" borderId="55" xfId="0" applyNumberFormat="1" applyFont="1" applyFill="1" applyBorder="1" applyAlignment="1"/>
    <xf numFmtId="165" fontId="5" fillId="1" borderId="77" xfId="0" applyNumberFormat="1" applyFont="1" applyFill="1" applyBorder="1" applyAlignment="1"/>
    <xf numFmtId="165" fontId="5" fillId="28" borderId="55" xfId="0" applyNumberFormat="1" applyFont="1" applyFill="1" applyBorder="1" applyAlignment="1"/>
    <xf numFmtId="165" fontId="5" fillId="28" borderId="77" xfId="0" applyNumberFormat="1" applyFont="1" applyFill="1" applyBorder="1" applyAlignment="1"/>
    <xf numFmtId="165" fontId="29" fillId="0" borderId="64" xfId="0" applyNumberFormat="1" applyFont="1" applyBorder="1" applyAlignment="1">
      <alignment horizontal="center" wrapText="1"/>
    </xf>
    <xf numFmtId="165" fontId="29" fillId="0" borderId="28" xfId="0" applyNumberFormat="1" applyFont="1" applyBorder="1" applyAlignment="1">
      <alignment horizontal="center" wrapText="1"/>
    </xf>
    <xf numFmtId="165" fontId="5" fillId="30" borderId="10" xfId="0" applyNumberFormat="1" applyFont="1" applyFill="1" applyBorder="1" applyAlignment="1"/>
    <xf numFmtId="165" fontId="25" fillId="1" borderId="32" xfId="0" applyNumberFormat="1" applyFont="1" applyFill="1" applyBorder="1" applyAlignment="1"/>
    <xf numFmtId="165" fontId="25" fillId="1" borderId="12" xfId="0" applyNumberFormat="1" applyFont="1" applyFill="1" applyBorder="1" applyAlignment="1"/>
    <xf numFmtId="165" fontId="5" fillId="1" borderId="30" xfId="0" applyNumberFormat="1" applyFont="1" applyFill="1" applyBorder="1" applyAlignment="1">
      <alignment horizontal="right"/>
    </xf>
    <xf numFmtId="165" fontId="5" fillId="1" borderId="12" xfId="0" applyNumberFormat="1" applyFont="1" applyFill="1" applyBorder="1" applyAlignment="1">
      <alignment horizontal="right"/>
    </xf>
    <xf numFmtId="0" fontId="36" fillId="0" borderId="87" xfId="0" applyFont="1" applyFill="1" applyBorder="1" applyAlignment="1">
      <alignment horizontal="center" wrapText="1"/>
    </xf>
    <xf numFmtId="0" fontId="37" fillId="0" borderId="88" xfId="0" applyFont="1" applyFill="1" applyBorder="1" applyAlignment="1">
      <alignment horizontal="center" wrapText="1"/>
    </xf>
    <xf numFmtId="0" fontId="36" fillId="0" borderId="89" xfId="0" applyFont="1" applyFill="1" applyBorder="1" applyAlignment="1">
      <alignment horizontal="center"/>
    </xf>
    <xf numFmtId="165" fontId="5" fillId="1" borderId="32" xfId="0" applyNumberFormat="1" applyFont="1" applyFill="1" applyBorder="1" applyAlignment="1">
      <alignment horizontal="center"/>
    </xf>
    <xf numFmtId="165" fontId="5" fillId="1" borderId="12" xfId="0" applyNumberFormat="1" applyFont="1" applyFill="1" applyBorder="1" applyAlignment="1">
      <alignment horizontal="center"/>
    </xf>
    <xf numFmtId="0" fontId="38" fillId="0" borderId="0" xfId="0" applyFont="1" applyBorder="1" applyAlignment="1">
      <alignment horizontal="left" wrapText="1"/>
    </xf>
    <xf numFmtId="165" fontId="29" fillId="0" borderId="34" xfId="0" applyNumberFormat="1" applyFont="1" applyBorder="1" applyAlignment="1">
      <alignment horizontal="center" wrapText="1"/>
    </xf>
    <xf numFmtId="165" fontId="29" fillId="0" borderId="24" xfId="0" applyNumberFormat="1" applyFont="1" applyBorder="1" applyAlignment="1">
      <alignment horizontal="center" wrapText="1"/>
    </xf>
    <xf numFmtId="165" fontId="5" fillId="1" borderId="52" xfId="0" applyNumberFormat="1" applyFont="1" applyFill="1" applyBorder="1" applyAlignment="1"/>
    <xf numFmtId="165" fontId="5" fillId="1" borderId="53" xfId="0" applyNumberFormat="1" applyFont="1" applyFill="1" applyBorder="1" applyAlignment="1"/>
    <xf numFmtId="0" fontId="36" fillId="0" borderId="49" xfId="0" applyFont="1" applyFill="1" applyBorder="1" applyAlignment="1">
      <alignment horizontal="center" wrapText="1"/>
    </xf>
    <xf numFmtId="165" fontId="5" fillId="32" borderId="64" xfId="0" applyNumberFormat="1" applyFont="1" applyFill="1" applyBorder="1" applyAlignment="1"/>
    <xf numFmtId="165" fontId="5" fillId="32" borderId="28" xfId="0" applyNumberFormat="1" applyFont="1" applyFill="1" applyBorder="1" applyAlignment="1"/>
    <xf numFmtId="165" fontId="5" fillId="29" borderId="78" xfId="0" applyNumberFormat="1" applyFont="1" applyFill="1" applyBorder="1" applyAlignment="1"/>
    <xf numFmtId="165" fontId="5" fillId="29" borderId="77" xfId="0" applyNumberFormat="1" applyFont="1" applyFill="1" applyBorder="1" applyAlignment="1"/>
    <xf numFmtId="165" fontId="5" fillId="24" borderId="78" xfId="0" applyNumberFormat="1" applyFont="1" applyFill="1" applyBorder="1" applyAlignment="1"/>
    <xf numFmtId="165" fontId="5" fillId="30" borderId="90" xfId="0" applyNumberFormat="1" applyFont="1" applyFill="1" applyBorder="1" applyAlignment="1"/>
    <xf numFmtId="165" fontId="5" fillId="30" borderId="66" xfId="0" applyNumberFormat="1" applyFont="1" applyFill="1" applyBorder="1" applyAlignment="1"/>
    <xf numFmtId="167" fontId="4" fillId="0" borderId="91" xfId="0" applyNumberFormat="1" applyFont="1" applyFill="1" applyBorder="1" applyAlignment="1">
      <alignment horizontal="center" vertical="top" wrapText="1"/>
    </xf>
    <xf numFmtId="167" fontId="4" fillId="0" borderId="92" xfId="0" applyNumberFormat="1" applyFont="1" applyFill="1" applyBorder="1" applyAlignment="1">
      <alignment horizontal="center" vertical="top" wrapText="1"/>
    </xf>
    <xf numFmtId="165" fontId="5" fillId="0" borderId="64" xfId="0" applyNumberFormat="1" applyFont="1" applyBorder="1" applyAlignment="1">
      <alignment horizontal="right"/>
    </xf>
    <xf numFmtId="0" fontId="5" fillId="0" borderId="27" xfId="0" applyFont="1" applyBorder="1" applyAlignment="1">
      <alignment horizontal="left"/>
    </xf>
    <xf numFmtId="165" fontId="5" fillId="28" borderId="49" xfId="0" applyNumberFormat="1" applyFont="1" applyFill="1" applyBorder="1" applyAlignment="1"/>
    <xf numFmtId="165" fontId="5" fillId="27" borderId="55" xfId="0" applyNumberFormat="1" applyFont="1" applyFill="1" applyBorder="1" applyAlignment="1"/>
    <xf numFmtId="165" fontId="5" fillId="27" borderId="77" xfId="0" applyNumberFormat="1" applyFont="1" applyFill="1" applyBorder="1" applyAlignment="1"/>
    <xf numFmtId="165" fontId="5" fillId="30" borderId="166" xfId="0" applyNumberFormat="1" applyFont="1" applyFill="1" applyBorder="1" applyAlignment="1"/>
    <xf numFmtId="165" fontId="5" fillId="30" borderId="143" xfId="0" applyNumberFormat="1" applyFont="1" applyFill="1" applyBorder="1" applyAlignment="1"/>
    <xf numFmtId="0" fontId="5" fillId="0" borderId="10" xfId="0" applyNumberFormat="1" applyFont="1" applyBorder="1" applyAlignment="1">
      <alignment horizontal="left"/>
    </xf>
    <xf numFmtId="0" fontId="5" fillId="0" borderId="12" xfId="0" applyNumberFormat="1" applyFont="1" applyBorder="1" applyAlignment="1">
      <alignment horizontal="left"/>
    </xf>
    <xf numFmtId="165" fontId="5" fillId="1" borderId="32" xfId="0" applyNumberFormat="1" applyFont="1" applyFill="1" applyBorder="1" applyAlignment="1">
      <alignment horizontal="right"/>
    </xf>
    <xf numFmtId="165" fontId="5" fillId="27" borderId="52" xfId="0" applyNumberFormat="1" applyFont="1" applyFill="1" applyBorder="1" applyAlignment="1"/>
    <xf numFmtId="165" fontId="5" fillId="27" borderId="53" xfId="0" applyNumberFormat="1" applyFont="1" applyFill="1" applyBorder="1" applyAlignment="1"/>
    <xf numFmtId="165" fontId="5" fillId="23" borderId="167" xfId="0" applyNumberFormat="1" applyFont="1" applyFill="1" applyBorder="1" applyAlignment="1"/>
    <xf numFmtId="165" fontId="5" fillId="23" borderId="168" xfId="0" applyNumberFormat="1" applyFont="1" applyFill="1" applyBorder="1" applyAlignment="1"/>
    <xf numFmtId="165" fontId="5" fillId="32" borderId="165" xfId="0" applyNumberFormat="1" applyFont="1" applyFill="1" applyBorder="1" applyAlignment="1"/>
    <xf numFmtId="165" fontId="5" fillId="32" borderId="168" xfId="0" applyNumberFormat="1" applyFont="1" applyFill="1" applyBorder="1" applyAlignment="1"/>
    <xf numFmtId="165" fontId="5" fillId="30" borderId="30" xfId="0" applyNumberFormat="1" applyFont="1" applyFill="1" applyBorder="1" applyAlignment="1"/>
    <xf numFmtId="165" fontId="5" fillId="1" borderId="10" xfId="0" applyNumberFormat="1" applyFont="1" applyFill="1" applyBorder="1" applyAlignment="1">
      <alignment horizontal="right"/>
    </xf>
    <xf numFmtId="165" fontId="5" fillId="30" borderId="27" xfId="0" applyNumberFormat="1" applyFont="1" applyFill="1" applyBorder="1" applyAlignment="1"/>
    <xf numFmtId="165" fontId="5" fillId="30" borderId="28" xfId="0" applyNumberFormat="1" applyFont="1" applyFill="1" applyBorder="1" applyAlignment="1"/>
    <xf numFmtId="0" fontId="25" fillId="0" borderId="0" xfId="0" applyFont="1" applyAlignment="1">
      <alignment horizontal="left"/>
    </xf>
    <xf numFmtId="165" fontId="5" fillId="0" borderId="0" xfId="0" applyNumberFormat="1" applyFont="1" applyBorder="1" applyAlignment="1">
      <alignment horizontal="right"/>
    </xf>
    <xf numFmtId="165" fontId="5" fillId="0" borderId="24" xfId="0" applyNumberFormat="1" applyFont="1" applyBorder="1" applyAlignment="1">
      <alignment horizontal="right"/>
    </xf>
    <xf numFmtId="0" fontId="33" fillId="25" borderId="55" xfId="0" applyFont="1" applyFill="1" applyBorder="1" applyAlignment="1">
      <alignment horizontal="center" vertical="center"/>
    </xf>
    <xf numFmtId="0" fontId="33" fillId="25" borderId="49" xfId="0" applyFont="1" applyFill="1" applyBorder="1" applyAlignment="1">
      <alignment horizontal="center" vertical="center"/>
    </xf>
    <xf numFmtId="0" fontId="33" fillId="25" borderId="77" xfId="0" applyFont="1" applyFill="1" applyBorder="1" applyAlignment="1">
      <alignment horizontal="center" vertical="center"/>
    </xf>
    <xf numFmtId="0" fontId="25" fillId="0" borderId="0" xfId="0" applyFont="1" applyFill="1" applyBorder="1" applyAlignment="1"/>
    <xf numFmtId="0" fontId="25" fillId="0" borderId="24" xfId="0" applyFont="1" applyFill="1" applyBorder="1" applyAlignment="1"/>
    <xf numFmtId="165" fontId="5" fillId="0" borderId="34" xfId="0" applyNumberFormat="1" applyFont="1" applyBorder="1" applyAlignment="1">
      <alignment horizontal="right"/>
    </xf>
    <xf numFmtId="165" fontId="5" fillId="23" borderId="76" xfId="0" applyNumberFormat="1" applyFont="1" applyFill="1" applyBorder="1" applyAlignment="1">
      <alignment horizontal="right"/>
    </xf>
    <xf numFmtId="165" fontId="5" fillId="23" borderId="24" xfId="0" applyNumberFormat="1" applyFont="1" applyFill="1" applyBorder="1" applyAlignment="1">
      <alignment horizontal="right"/>
    </xf>
    <xf numFmtId="165" fontId="5" fillId="0" borderId="11" xfId="0" applyNumberFormat="1" applyFont="1" applyBorder="1" applyAlignment="1"/>
    <xf numFmtId="165" fontId="5" fillId="0" borderId="169" xfId="0" applyNumberFormat="1" applyFont="1" applyBorder="1" applyAlignment="1"/>
    <xf numFmtId="165" fontId="5" fillId="0" borderId="168" xfId="0" applyNumberFormat="1" applyFont="1" applyBorder="1" applyAlignment="1"/>
    <xf numFmtId="165" fontId="5" fillId="0" borderId="36" xfId="0" applyNumberFormat="1" applyFont="1" applyBorder="1" applyAlignment="1"/>
    <xf numFmtId="165" fontId="5" fillId="0" borderId="53" xfId="0" applyNumberFormat="1" applyFont="1" applyBorder="1" applyAlignment="1"/>
    <xf numFmtId="0" fontId="5" fillId="0" borderId="165" xfId="0" applyFont="1" applyBorder="1" applyAlignment="1">
      <alignment horizontal="left" wrapText="1"/>
    </xf>
    <xf numFmtId="165" fontId="5" fillId="1" borderId="79" xfId="0" applyNumberFormat="1" applyFont="1" applyFill="1" applyBorder="1" applyAlignment="1"/>
    <xf numFmtId="165" fontId="5" fillId="1" borderId="31" xfId="0" applyNumberFormat="1" applyFont="1" applyFill="1" applyBorder="1" applyAlignment="1"/>
    <xf numFmtId="0" fontId="4" fillId="0" borderId="51" xfId="0" applyFont="1" applyBorder="1" applyAlignment="1">
      <alignment horizontal="left" wrapText="1"/>
    </xf>
    <xf numFmtId="0" fontId="5" fillId="0" borderId="25" xfId="0" applyFont="1" applyBorder="1" applyAlignment="1">
      <alignment horizontal="left" wrapText="1"/>
    </xf>
    <xf numFmtId="0" fontId="5" fillId="0" borderId="80" xfId="0" applyFont="1" applyBorder="1" applyAlignment="1">
      <alignment horizontal="left" wrapText="1"/>
    </xf>
    <xf numFmtId="0" fontId="5" fillId="0" borderId="0" xfId="0" applyFont="1" applyFill="1" applyBorder="1" applyAlignment="1">
      <alignment horizontal="left" wrapText="1"/>
    </xf>
    <xf numFmtId="0" fontId="5" fillId="0" borderId="24" xfId="0" applyFont="1" applyFill="1" applyBorder="1" applyAlignment="1">
      <alignment horizontal="left" wrapText="1"/>
    </xf>
    <xf numFmtId="165" fontId="5" fillId="32" borderId="142" xfId="0" applyNumberFormat="1" applyFont="1" applyFill="1" applyBorder="1" applyAlignment="1"/>
    <xf numFmtId="165" fontId="5" fillId="32" borderId="143" xfId="0" applyNumberFormat="1" applyFont="1" applyFill="1" applyBorder="1" applyAlignment="1"/>
    <xf numFmtId="165" fontId="5" fillId="30" borderId="170" xfId="0" applyNumberFormat="1" applyFont="1" applyFill="1" applyBorder="1" applyAlignment="1"/>
    <xf numFmtId="165" fontId="5" fillId="30" borderId="155" xfId="0" applyNumberFormat="1" applyFont="1" applyFill="1" applyBorder="1" applyAlignment="1"/>
    <xf numFmtId="165" fontId="5" fillId="32" borderId="154" xfId="0" applyNumberFormat="1" applyFont="1" applyFill="1" applyBorder="1" applyAlignment="1"/>
    <xf numFmtId="165" fontId="5" fillId="32" borderId="155" xfId="0" applyNumberFormat="1" applyFont="1" applyFill="1" applyBorder="1" applyAlignment="1"/>
    <xf numFmtId="0" fontId="5" fillId="35" borderId="170" xfId="0" applyFont="1" applyFill="1" applyBorder="1" applyAlignment="1">
      <alignment horizontal="left" wrapText="1"/>
    </xf>
    <xf numFmtId="0" fontId="5" fillId="35" borderId="155" xfId="0" applyFont="1" applyFill="1" applyBorder="1" applyAlignment="1">
      <alignment horizontal="left" wrapText="1"/>
    </xf>
    <xf numFmtId="165" fontId="5" fillId="0" borderId="49" xfId="0" applyNumberFormat="1" applyFont="1" applyBorder="1" applyAlignment="1"/>
    <xf numFmtId="165" fontId="5" fillId="0" borderId="77" xfId="0" applyNumberFormat="1" applyFont="1" applyBorder="1" applyAlignment="1"/>
    <xf numFmtId="0" fontId="5" fillId="0" borderId="152" xfId="0" applyFont="1" applyFill="1" applyBorder="1" applyAlignment="1">
      <alignment wrapText="1"/>
    </xf>
    <xf numFmtId="0" fontId="5" fillId="0" borderId="153" xfId="0" applyFont="1" applyFill="1" applyBorder="1" applyAlignment="1">
      <alignment wrapText="1"/>
    </xf>
    <xf numFmtId="0" fontId="5" fillId="35" borderId="166" xfId="0" applyFont="1" applyFill="1" applyBorder="1" applyAlignment="1">
      <alignment horizontal="left" wrapText="1"/>
    </xf>
    <xf numFmtId="0" fontId="5" fillId="0" borderId="36" xfId="0" applyFont="1" applyFill="1" applyBorder="1" applyAlignment="1">
      <alignment horizontal="justify" wrapText="1"/>
    </xf>
    <xf numFmtId="0" fontId="5" fillId="0" borderId="53" xfId="0" applyFont="1" applyFill="1" applyBorder="1" applyAlignment="1">
      <alignment horizontal="justify" wrapText="1"/>
    </xf>
    <xf numFmtId="165" fontId="5" fillId="1" borderId="93" xfId="0" applyNumberFormat="1" applyFont="1" applyFill="1" applyBorder="1" applyAlignment="1"/>
    <xf numFmtId="0" fontId="25" fillId="0" borderId="0" xfId="0" applyFont="1" applyAlignment="1">
      <alignment wrapText="1"/>
    </xf>
    <xf numFmtId="0" fontId="25" fillId="0" borderId="24" xfId="0" applyFont="1" applyBorder="1" applyAlignment="1">
      <alignment wrapText="1"/>
    </xf>
    <xf numFmtId="165" fontId="5" fillId="28" borderId="94" xfId="0" applyNumberFormat="1" applyFont="1" applyFill="1" applyBorder="1" applyAlignment="1"/>
    <xf numFmtId="165" fontId="5" fillId="30" borderId="93" xfId="0" applyNumberFormat="1" applyFont="1" applyFill="1" applyBorder="1" applyAlignment="1"/>
    <xf numFmtId="165" fontId="5" fillId="30" borderId="95" xfId="0" applyNumberFormat="1" applyFont="1" applyFill="1" applyBorder="1" applyAlignment="1"/>
    <xf numFmtId="165" fontId="5" fillId="30" borderId="82" xfId="0" applyNumberFormat="1" applyFont="1" applyFill="1" applyBorder="1" applyAlignment="1"/>
    <xf numFmtId="165" fontId="5" fillId="23" borderId="164" xfId="0" applyNumberFormat="1" applyFont="1" applyFill="1" applyBorder="1" applyAlignment="1"/>
    <xf numFmtId="165" fontId="5" fillId="23" borderId="155" xfId="0" applyNumberFormat="1" applyFont="1" applyFill="1" applyBorder="1" applyAlignment="1"/>
    <xf numFmtId="165" fontId="5" fillId="32" borderId="83" xfId="0" applyNumberFormat="1" applyFont="1" applyFill="1" applyBorder="1" applyAlignment="1"/>
    <xf numFmtId="165" fontId="5" fillId="32" borderId="82" xfId="0" applyNumberFormat="1" applyFont="1" applyFill="1" applyBorder="1" applyAlignment="1"/>
    <xf numFmtId="165" fontId="5" fillId="24" borderId="94" xfId="0" applyNumberFormat="1" applyFont="1" applyFill="1" applyBorder="1" applyAlignment="1"/>
    <xf numFmtId="165" fontId="5" fillId="0" borderId="148" xfId="0" applyNumberFormat="1" applyFont="1" applyBorder="1" applyAlignment="1"/>
    <xf numFmtId="165" fontId="5" fillId="0" borderId="149" xfId="0" applyNumberFormat="1" applyFont="1" applyBorder="1" applyAlignment="1"/>
    <xf numFmtId="0" fontId="29" fillId="0" borderId="96" xfId="0" applyFont="1" applyBorder="1" applyAlignment="1">
      <alignment horizontal="left" wrapText="1"/>
    </xf>
    <xf numFmtId="0" fontId="29" fillId="0" borderId="97" xfId="0" applyFont="1" applyBorder="1" applyAlignment="1">
      <alignment horizontal="left" wrapText="1"/>
    </xf>
    <xf numFmtId="3" fontId="4" fillId="0" borderId="98" xfId="0" applyNumberFormat="1" applyFont="1" applyFill="1" applyBorder="1" applyAlignment="1">
      <alignment horizontal="center" vertical="top" wrapText="1"/>
    </xf>
    <xf numFmtId="3" fontId="4" fillId="0" borderId="99" xfId="0" applyNumberFormat="1" applyFont="1" applyFill="1" applyBorder="1" applyAlignment="1">
      <alignment horizontal="center" vertical="top" wrapText="1"/>
    </xf>
    <xf numFmtId="0" fontId="5" fillId="35" borderId="171" xfId="0" applyFont="1" applyFill="1" applyBorder="1" applyAlignment="1">
      <alignment horizontal="left" wrapText="1"/>
    </xf>
    <xf numFmtId="0" fontId="5" fillId="35" borderId="172" xfId="0" applyFont="1" applyFill="1" applyBorder="1" applyAlignment="1">
      <alignment horizontal="left" wrapText="1"/>
    </xf>
    <xf numFmtId="165" fontId="5" fillId="0" borderId="173" xfId="0" applyNumberFormat="1" applyFont="1" applyBorder="1" applyAlignment="1"/>
    <xf numFmtId="165" fontId="5" fillId="0" borderId="172" xfId="0" applyNumberFormat="1" applyFont="1" applyBorder="1" applyAlignment="1"/>
    <xf numFmtId="165" fontId="5" fillId="30" borderId="174" xfId="0" applyNumberFormat="1" applyFont="1" applyFill="1" applyBorder="1" applyAlignment="1"/>
    <xf numFmtId="165" fontId="5" fillId="30" borderId="172" xfId="0" applyNumberFormat="1" applyFont="1" applyFill="1" applyBorder="1" applyAlignment="1"/>
    <xf numFmtId="165" fontId="5" fillId="1" borderId="102" xfId="0" applyNumberFormat="1" applyFont="1" applyFill="1" applyBorder="1" applyAlignment="1"/>
    <xf numFmtId="165" fontId="5" fillId="1" borderId="97" xfId="0" applyNumberFormat="1" applyFont="1" applyFill="1" applyBorder="1" applyAlignment="1"/>
    <xf numFmtId="165" fontId="5" fillId="32" borderId="173" xfId="0" applyNumberFormat="1" applyFont="1" applyFill="1" applyBorder="1" applyAlignment="1"/>
    <xf numFmtId="165" fontId="5" fillId="32" borderId="172" xfId="0" applyNumberFormat="1" applyFont="1" applyFill="1" applyBorder="1" applyAlignment="1"/>
    <xf numFmtId="49" fontId="5" fillId="0" borderId="57" xfId="0" applyNumberFormat="1" applyFont="1" applyBorder="1" applyAlignment="1">
      <alignment horizontal="left"/>
    </xf>
    <xf numFmtId="49" fontId="5" fillId="0" borderId="82" xfId="0" applyNumberFormat="1" applyFont="1" applyBorder="1" applyAlignment="1">
      <alignment horizontal="left"/>
    </xf>
    <xf numFmtId="165" fontId="5" fillId="0" borderId="175" xfId="0" applyNumberFormat="1" applyFont="1" applyBorder="1" applyAlignment="1"/>
    <xf numFmtId="165" fontId="5" fillId="0" borderId="94" xfId="0" applyNumberFormat="1" applyFont="1" applyBorder="1" applyAlignment="1"/>
    <xf numFmtId="165" fontId="5" fillId="30" borderId="78" xfId="0" applyNumberFormat="1" applyFont="1" applyFill="1" applyBorder="1" applyAlignment="1"/>
    <xf numFmtId="165" fontId="5" fillId="30" borderId="77" xfId="0" applyNumberFormat="1" applyFont="1" applyFill="1" applyBorder="1" applyAlignment="1"/>
    <xf numFmtId="0" fontId="5" fillId="0" borderId="168" xfId="0" applyFont="1" applyBorder="1" applyAlignment="1">
      <alignment horizontal="left" wrapText="1"/>
    </xf>
    <xf numFmtId="0" fontId="5" fillId="0" borderId="176" xfId="0" applyFont="1" applyBorder="1" applyAlignment="1">
      <alignment horizontal="left" wrapText="1"/>
    </xf>
    <xf numFmtId="0" fontId="5" fillId="0" borderId="177" xfId="0" applyFont="1" applyBorder="1" applyAlignment="1">
      <alignment horizontal="left" wrapText="1"/>
    </xf>
    <xf numFmtId="0" fontId="5" fillId="0" borderId="152" xfId="0" applyFont="1" applyBorder="1" applyAlignment="1">
      <alignment horizontal="left" wrapText="1"/>
    </xf>
    <xf numFmtId="0" fontId="5" fillId="0" borderId="153" xfId="0" applyFont="1" applyBorder="1" applyAlignment="1">
      <alignment horizontal="left" wrapText="1"/>
    </xf>
    <xf numFmtId="0" fontId="5" fillId="0" borderId="96" xfId="0" applyFont="1" applyBorder="1" applyAlignment="1">
      <alignment horizontal="left" wrapText="1"/>
    </xf>
    <xf numFmtId="0" fontId="5" fillId="0" borderId="97" xfId="0" applyFont="1" applyBorder="1" applyAlignment="1">
      <alignment horizontal="left" wrapText="1"/>
    </xf>
    <xf numFmtId="165" fontId="5" fillId="30" borderId="101" xfId="0" applyNumberFormat="1" applyFont="1" applyFill="1" applyBorder="1" applyAlignment="1"/>
    <xf numFmtId="165" fontId="5" fillId="30" borderId="97" xfId="0" applyNumberFormat="1" applyFont="1" applyFill="1" applyBorder="1" applyAlignment="1"/>
    <xf numFmtId="0" fontId="36" fillId="0" borderId="87" xfId="0" applyFont="1" applyFill="1" applyBorder="1" applyAlignment="1">
      <alignment horizontal="center"/>
    </xf>
    <xf numFmtId="0" fontId="36" fillId="0" borderId="49" xfId="0" applyFont="1" applyFill="1" applyBorder="1" applyAlignment="1">
      <alignment horizontal="center"/>
    </xf>
    <xf numFmtId="0" fontId="36" fillId="0" borderId="88" xfId="0" applyFont="1" applyFill="1" applyBorder="1" applyAlignment="1">
      <alignment horizontal="center"/>
    </xf>
    <xf numFmtId="0" fontId="36" fillId="0" borderId="103" xfId="0" applyFont="1" applyFill="1" applyBorder="1" applyAlignment="1">
      <alignment horizontal="center" wrapText="1"/>
    </xf>
    <xf numFmtId="0" fontId="36" fillId="0" borderId="88" xfId="0" applyFont="1" applyFill="1" applyBorder="1" applyAlignment="1">
      <alignment horizontal="center" wrapText="1"/>
    </xf>
    <xf numFmtId="0" fontId="36" fillId="0" borderId="86" xfId="0" applyFont="1" applyFill="1" applyBorder="1" applyAlignment="1">
      <alignment horizontal="center"/>
    </xf>
    <xf numFmtId="0" fontId="36" fillId="0" borderId="104" xfId="0" applyFont="1" applyFill="1" applyBorder="1" applyAlignment="1">
      <alignment horizontal="center"/>
    </xf>
    <xf numFmtId="165" fontId="5" fillId="23" borderId="102" xfId="0" applyNumberFormat="1" applyFont="1" applyFill="1" applyBorder="1" applyAlignment="1">
      <alignment horizontal="right"/>
    </xf>
    <xf numFmtId="165" fontId="5" fillId="23" borderId="97" xfId="0" applyNumberFormat="1" applyFont="1" applyFill="1" applyBorder="1" applyAlignment="1">
      <alignment horizontal="right"/>
    </xf>
    <xf numFmtId="165" fontId="5" fillId="1" borderId="93" xfId="0" applyNumberFormat="1" applyFont="1" applyFill="1" applyBorder="1" applyAlignment="1">
      <alignment horizontal="right"/>
    </xf>
    <xf numFmtId="165" fontId="5" fillId="0" borderId="178" xfId="0" applyNumberFormat="1" applyFont="1" applyBorder="1" applyAlignment="1"/>
    <xf numFmtId="165" fontId="5" fillId="32" borderId="100" xfId="0" applyNumberFormat="1" applyFont="1" applyFill="1" applyBorder="1" applyAlignment="1"/>
    <xf numFmtId="165" fontId="5" fillId="32" borderId="97" xfId="0" applyNumberFormat="1" applyFont="1" applyFill="1" applyBorder="1" applyAlignment="1"/>
    <xf numFmtId="165" fontId="5" fillId="0" borderId="179" xfId="0" applyNumberFormat="1" applyFont="1" applyBorder="1" applyAlignment="1"/>
    <xf numFmtId="165" fontId="5" fillId="0" borderId="95" xfId="0" applyNumberFormat="1" applyFont="1" applyBorder="1" applyAlignment="1"/>
    <xf numFmtId="165" fontId="5" fillId="0" borderId="101" xfId="0" applyNumberFormat="1" applyFont="1" applyBorder="1" applyAlignment="1">
      <alignment horizontal="right"/>
    </xf>
    <xf numFmtId="165" fontId="5" fillId="0" borderId="97" xfId="0" applyNumberFormat="1" applyFont="1" applyBorder="1" applyAlignment="1">
      <alignment horizontal="right"/>
    </xf>
    <xf numFmtId="165" fontId="5" fillId="0" borderId="100" xfId="0" applyNumberFormat="1" applyFont="1" applyBorder="1" applyAlignment="1">
      <alignment horizontal="right"/>
    </xf>
    <xf numFmtId="165" fontId="5" fillId="32" borderId="180" xfId="0" applyNumberFormat="1" applyFont="1" applyFill="1" applyBorder="1" applyAlignment="1"/>
    <xf numFmtId="165" fontId="5" fillId="32" borderId="179" xfId="0" applyNumberFormat="1" applyFont="1" applyFill="1" applyBorder="1" applyAlignment="1"/>
    <xf numFmtId="165" fontId="5" fillId="32" borderId="169" xfId="0" applyNumberFormat="1" applyFont="1" applyFill="1" applyBorder="1" applyAlignment="1"/>
    <xf numFmtId="165" fontId="5" fillId="23" borderId="181" xfId="0" applyNumberFormat="1" applyFont="1" applyFill="1" applyBorder="1" applyAlignment="1"/>
    <xf numFmtId="165" fontId="5" fillId="23" borderId="179" xfId="0" applyNumberFormat="1" applyFont="1" applyFill="1" applyBorder="1" applyAlignment="1"/>
    <xf numFmtId="165" fontId="5" fillId="0" borderId="93" xfId="0" applyNumberFormat="1" applyFont="1" applyFill="1" applyBorder="1" applyAlignment="1"/>
    <xf numFmtId="165" fontId="5" fillId="0" borderId="180" xfId="0" applyNumberFormat="1" applyFont="1" applyBorder="1" applyAlignment="1"/>
    <xf numFmtId="165" fontId="29" fillId="0" borderId="100" xfId="0" applyNumberFormat="1" applyFont="1" applyBorder="1" applyAlignment="1">
      <alignment horizontal="center" wrapText="1"/>
    </xf>
    <xf numFmtId="165" fontId="29" fillId="0" borderId="97" xfId="0" applyNumberFormat="1" applyFont="1" applyBorder="1" applyAlignment="1">
      <alignment horizontal="center" wrapText="1"/>
    </xf>
    <xf numFmtId="165" fontId="5" fillId="30" borderId="182" xfId="0" applyNumberFormat="1" applyFont="1" applyFill="1" applyBorder="1" applyAlignment="1"/>
    <xf numFmtId="3" fontId="5" fillId="0" borderId="51" xfId="0" applyNumberFormat="1" applyFont="1" applyBorder="1" applyAlignment="1">
      <alignment horizontal="center" vertical="center" wrapText="1"/>
    </xf>
    <xf numFmtId="3" fontId="5" fillId="0" borderId="34" xfId="0" applyNumberFormat="1" applyFont="1" applyBorder="1" applyAlignment="1">
      <alignment horizontal="center" vertical="center" wrapText="1"/>
    </xf>
    <xf numFmtId="3" fontId="5" fillId="0" borderId="52" xfId="0" applyNumberFormat="1" applyFont="1" applyBorder="1" applyAlignment="1">
      <alignment horizontal="center" vertical="center" wrapText="1"/>
    </xf>
    <xf numFmtId="165" fontId="5" fillId="32" borderId="32" xfId="0" applyNumberFormat="1" applyFont="1" applyFill="1" applyBorder="1" applyAlignment="1">
      <alignment horizontal="right"/>
    </xf>
    <xf numFmtId="165" fontId="5" fillId="32" borderId="12" xfId="0" applyNumberFormat="1" applyFont="1" applyFill="1" applyBorder="1" applyAlignment="1">
      <alignment horizontal="right"/>
    </xf>
    <xf numFmtId="0" fontId="5" fillId="0" borderId="11" xfId="0" applyFont="1" applyBorder="1" applyAlignment="1">
      <alignment wrapText="1"/>
    </xf>
    <xf numFmtId="0" fontId="5" fillId="0" borderId="31" xfId="0" applyFont="1" applyBorder="1" applyAlignment="1">
      <alignment wrapText="1"/>
    </xf>
    <xf numFmtId="165" fontId="5" fillId="30" borderId="32" xfId="0" applyNumberFormat="1" applyFont="1" applyFill="1" applyBorder="1" applyAlignment="1">
      <alignment horizontal="right"/>
    </xf>
    <xf numFmtId="165" fontId="5" fillId="30" borderId="12" xfId="0" applyNumberFormat="1" applyFont="1" applyFill="1" applyBorder="1" applyAlignment="1">
      <alignment horizontal="right"/>
    </xf>
    <xf numFmtId="165" fontId="5" fillId="23" borderId="30" xfId="0" applyNumberFormat="1" applyFont="1" applyFill="1" applyBorder="1" applyAlignment="1">
      <alignment horizontal="right"/>
    </xf>
    <xf numFmtId="165" fontId="5" fillId="23" borderId="12" xfId="0" applyNumberFormat="1" applyFont="1" applyFill="1" applyBorder="1" applyAlignment="1">
      <alignment horizontal="right"/>
    </xf>
    <xf numFmtId="165" fontId="5" fillId="0" borderId="30" xfId="0" applyNumberFormat="1" applyFont="1" applyBorder="1" applyAlignment="1">
      <alignment horizontal="right"/>
    </xf>
    <xf numFmtId="165" fontId="5" fillId="0" borderId="12" xfId="0" applyNumberFormat="1" applyFont="1" applyBorder="1" applyAlignment="1">
      <alignment horizontal="right"/>
    </xf>
    <xf numFmtId="3" fontId="4" fillId="0" borderId="55" xfId="0" applyNumberFormat="1" applyFont="1" applyFill="1" applyBorder="1" applyAlignment="1">
      <alignment horizontal="center" vertical="top" wrapText="1"/>
    </xf>
    <xf numFmtId="3" fontId="4" fillId="0" borderId="49" xfId="0" applyNumberFormat="1" applyFont="1" applyFill="1" applyBorder="1" applyAlignment="1">
      <alignment horizontal="center" vertical="top" wrapText="1"/>
    </xf>
    <xf numFmtId="3" fontId="4" fillId="0" borderId="77" xfId="0" applyNumberFormat="1" applyFont="1" applyFill="1" applyBorder="1" applyAlignment="1">
      <alignment horizontal="center" vertical="top" wrapText="1"/>
    </xf>
    <xf numFmtId="0" fontId="25" fillId="35" borderId="0" xfId="0" applyFont="1" applyFill="1" applyBorder="1" applyAlignment="1">
      <alignment horizontal="left"/>
    </xf>
    <xf numFmtId="0" fontId="25" fillId="35" borderId="24" xfId="0" applyFont="1" applyFill="1" applyBorder="1" applyAlignment="1">
      <alignment horizontal="left"/>
    </xf>
    <xf numFmtId="0" fontId="31" fillId="25" borderId="55" xfId="0" applyFont="1" applyFill="1" applyBorder="1" applyAlignment="1">
      <alignment horizontal="center" vertical="center" wrapText="1"/>
    </xf>
    <xf numFmtId="0" fontId="31" fillId="25" borderId="49" xfId="0" applyFont="1" applyFill="1" applyBorder="1" applyAlignment="1">
      <alignment horizontal="center" vertical="center" wrapText="1"/>
    </xf>
    <xf numFmtId="0" fontId="31" fillId="25" borderId="77" xfId="0" applyFont="1" applyFill="1" applyBorder="1" applyAlignment="1">
      <alignment horizontal="center" vertical="center" wrapText="1"/>
    </xf>
    <xf numFmtId="3" fontId="5" fillId="28" borderId="55" xfId="0" applyNumberFormat="1" applyFont="1" applyFill="1" applyBorder="1" applyAlignment="1">
      <alignment horizontal="left"/>
    </xf>
    <xf numFmtId="3" fontId="5" fillId="28" borderId="49" xfId="0" applyNumberFormat="1" applyFont="1" applyFill="1" applyBorder="1" applyAlignment="1">
      <alignment horizontal="left"/>
    </xf>
    <xf numFmtId="3" fontId="5" fillId="28" borderId="65" xfId="0" applyNumberFormat="1" applyFont="1" applyFill="1" applyBorder="1" applyAlignment="1">
      <alignment horizontal="left"/>
    </xf>
    <xf numFmtId="165" fontId="5" fillId="30" borderId="30" xfId="0" applyNumberFormat="1" applyFont="1" applyFill="1" applyBorder="1" applyAlignment="1">
      <alignment horizontal="right"/>
    </xf>
    <xf numFmtId="165" fontId="5" fillId="24" borderId="55" xfId="0" applyNumberFormat="1" applyFont="1" applyFill="1" applyBorder="1" applyAlignment="1">
      <alignment horizontal="right"/>
    </xf>
    <xf numFmtId="165" fontId="5" fillId="24" borderId="77" xfId="0" applyNumberFormat="1" applyFont="1" applyFill="1" applyBorder="1" applyAlignment="1">
      <alignment horizontal="right"/>
    </xf>
    <xf numFmtId="165" fontId="5" fillId="24" borderId="48" xfId="0" applyNumberFormat="1" applyFont="1" applyFill="1" applyBorder="1" applyAlignment="1">
      <alignment horizontal="right"/>
    </xf>
    <xf numFmtId="165" fontId="5" fillId="24" borderId="62" xfId="0" applyNumberFormat="1" applyFont="1" applyFill="1" applyBorder="1" applyAlignment="1">
      <alignment horizontal="right"/>
    </xf>
    <xf numFmtId="165" fontId="5" fillId="30" borderId="33" xfId="0" applyNumberFormat="1" applyFont="1" applyFill="1" applyBorder="1" applyAlignment="1">
      <alignment horizontal="right"/>
    </xf>
    <xf numFmtId="165" fontId="5" fillId="30" borderId="31" xfId="0" applyNumberFormat="1" applyFont="1" applyFill="1" applyBorder="1" applyAlignment="1">
      <alignment horizontal="right"/>
    </xf>
    <xf numFmtId="165" fontId="5" fillId="32" borderId="33" xfId="0" applyNumberFormat="1" applyFont="1" applyFill="1" applyBorder="1" applyAlignment="1">
      <alignment horizontal="right"/>
    </xf>
    <xf numFmtId="165" fontId="5" fillId="32" borderId="31" xfId="0" applyNumberFormat="1" applyFont="1" applyFill="1" applyBorder="1" applyAlignment="1">
      <alignment horizontal="right"/>
    </xf>
    <xf numFmtId="165" fontId="5" fillId="30" borderId="100" xfId="0" applyNumberFormat="1" applyFont="1" applyFill="1" applyBorder="1" applyAlignment="1">
      <alignment horizontal="right"/>
    </xf>
    <xf numFmtId="165" fontId="5" fillId="30" borderId="97" xfId="0" applyNumberFormat="1" applyFont="1" applyFill="1" applyBorder="1" applyAlignment="1">
      <alignment horizontal="right"/>
    </xf>
    <xf numFmtId="165" fontId="5" fillId="30" borderId="64" xfId="0" applyNumberFormat="1" applyFont="1" applyFill="1" applyBorder="1" applyAlignment="1">
      <alignment horizontal="right"/>
    </xf>
    <xf numFmtId="165" fontId="5" fillId="30" borderId="28" xfId="0" applyNumberFormat="1" applyFont="1" applyFill="1" applyBorder="1" applyAlignment="1">
      <alignment horizontal="right"/>
    </xf>
    <xf numFmtId="165" fontId="5" fillId="1" borderId="81" xfId="0" applyNumberFormat="1" applyFont="1" applyFill="1" applyBorder="1" applyAlignment="1">
      <alignment horizontal="right"/>
    </xf>
    <xf numFmtId="165" fontId="5" fillId="1" borderId="28" xfId="0" applyNumberFormat="1" applyFont="1" applyFill="1" applyBorder="1" applyAlignment="1">
      <alignment horizontal="right"/>
    </xf>
    <xf numFmtId="165" fontId="5" fillId="32" borderId="64" xfId="0" applyNumberFormat="1" applyFont="1" applyFill="1" applyBorder="1" applyAlignment="1">
      <alignment horizontal="right"/>
    </xf>
    <xf numFmtId="165" fontId="5" fillId="32" borderId="28" xfId="0" applyNumberFormat="1" applyFont="1" applyFill="1" applyBorder="1" applyAlignment="1">
      <alignment horizontal="right"/>
    </xf>
    <xf numFmtId="165" fontId="5" fillId="28" borderId="55" xfId="0" applyNumberFormat="1" applyFont="1" applyFill="1" applyBorder="1" applyAlignment="1">
      <alignment horizontal="right"/>
    </xf>
    <xf numFmtId="165" fontId="5" fillId="28" borderId="77" xfId="0" applyNumberFormat="1" applyFont="1" applyFill="1" applyBorder="1" applyAlignment="1">
      <alignment horizontal="right"/>
    </xf>
    <xf numFmtId="165" fontId="5" fillId="29" borderId="48" xfId="0" applyNumberFormat="1" applyFont="1" applyFill="1" applyBorder="1" applyAlignment="1">
      <alignment horizontal="right"/>
    </xf>
    <xf numFmtId="165" fontId="5" fillId="29" borderId="62" xfId="0" applyNumberFormat="1" applyFont="1" applyFill="1" applyBorder="1" applyAlignment="1">
      <alignment horizontal="right"/>
    </xf>
    <xf numFmtId="165" fontId="5" fillId="0" borderId="76" xfId="0" applyNumberFormat="1" applyFont="1" applyBorder="1" applyAlignment="1">
      <alignment horizontal="right"/>
    </xf>
    <xf numFmtId="165" fontId="5" fillId="0" borderId="3" xfId="0" applyNumberFormat="1" applyFont="1" applyBorder="1" applyAlignment="1">
      <alignment horizontal="right"/>
    </xf>
    <xf numFmtId="165" fontId="5" fillId="0" borderId="18" xfId="0" applyNumberFormat="1" applyFont="1" applyBorder="1" applyAlignment="1">
      <alignment horizontal="right"/>
    </xf>
    <xf numFmtId="165" fontId="5" fillId="0" borderId="79" xfId="0" applyNumberFormat="1" applyFont="1" applyBorder="1" applyAlignment="1">
      <alignment horizontal="right"/>
    </xf>
    <xf numFmtId="165" fontId="5" fillId="0" borderId="31" xfId="0" applyNumberFormat="1" applyFont="1" applyBorder="1" applyAlignment="1">
      <alignment horizontal="right"/>
    </xf>
    <xf numFmtId="165" fontId="5" fillId="24" borderId="78" xfId="0" applyNumberFormat="1" applyFont="1" applyFill="1" applyBorder="1" applyAlignment="1">
      <alignment horizontal="right"/>
    </xf>
    <xf numFmtId="165" fontId="5" fillId="24" borderId="49" xfId="0" applyNumberFormat="1" applyFont="1" applyFill="1" applyBorder="1" applyAlignment="1">
      <alignment horizontal="right"/>
    </xf>
    <xf numFmtId="165" fontId="5" fillId="1" borderId="134" xfId="0" applyNumberFormat="1" applyFont="1" applyFill="1" applyBorder="1" applyAlignment="1">
      <alignment horizontal="right"/>
    </xf>
    <xf numFmtId="165" fontId="5" fillId="1" borderId="132" xfId="0" applyNumberFormat="1" applyFont="1" applyFill="1" applyBorder="1" applyAlignment="1">
      <alignment horizontal="right"/>
    </xf>
    <xf numFmtId="165" fontId="5" fillId="0" borderId="75" xfId="0" applyNumberFormat="1" applyFont="1" applyBorder="1" applyAlignment="1">
      <alignment horizontal="right"/>
    </xf>
    <xf numFmtId="165" fontId="5" fillId="0" borderId="73" xfId="0" applyNumberFormat="1" applyFont="1" applyBorder="1" applyAlignment="1">
      <alignment horizontal="right"/>
    </xf>
    <xf numFmtId="0" fontId="5" fillId="0" borderId="28" xfId="0" applyFont="1" applyBorder="1" applyAlignment="1">
      <alignment horizontal="left"/>
    </xf>
    <xf numFmtId="165" fontId="5" fillId="0" borderId="130" xfId="0" applyNumberFormat="1" applyFont="1" applyBorder="1" applyAlignment="1"/>
    <xf numFmtId="165" fontId="5" fillId="0" borderId="129" xfId="0" applyNumberFormat="1" applyFont="1" applyBorder="1" applyAlignment="1"/>
    <xf numFmtId="165" fontId="5" fillId="23" borderId="79" xfId="0" applyNumberFormat="1" applyFont="1" applyFill="1" applyBorder="1" applyAlignment="1">
      <alignment horizontal="right"/>
    </xf>
    <xf numFmtId="165" fontId="5" fillId="23" borderId="31" xfId="0" applyNumberFormat="1" applyFont="1" applyFill="1" applyBorder="1" applyAlignment="1">
      <alignment horizontal="right"/>
    </xf>
    <xf numFmtId="0" fontId="5" fillId="0" borderId="57" xfId="0" applyFont="1" applyBorder="1" applyAlignment="1">
      <alignment wrapText="1"/>
    </xf>
    <xf numFmtId="0" fontId="5" fillId="0" borderId="82" xfId="0" applyFont="1" applyBorder="1" applyAlignment="1">
      <alignment wrapText="1"/>
    </xf>
    <xf numFmtId="165" fontId="5" fillId="37" borderId="32" xfId="0" applyNumberFormat="1" applyFont="1" applyFill="1" applyBorder="1" applyAlignment="1">
      <alignment horizontal="right"/>
    </xf>
    <xf numFmtId="165" fontId="5" fillId="37" borderId="12" xfId="0" applyNumberFormat="1" applyFont="1" applyFill="1" applyBorder="1" applyAlignment="1">
      <alignment horizontal="right"/>
    </xf>
    <xf numFmtId="0" fontId="43" fillId="25" borderId="55" xfId="0" applyFont="1" applyFill="1" applyBorder="1" applyAlignment="1">
      <alignment horizontal="center" vertical="center" wrapText="1"/>
    </xf>
    <xf numFmtId="0" fontId="43" fillId="25" borderId="49" xfId="0" applyFont="1" applyFill="1" applyBorder="1" applyAlignment="1">
      <alignment horizontal="center" vertical="center" wrapText="1"/>
    </xf>
    <xf numFmtId="0" fontId="43" fillId="25" borderId="77" xfId="0" applyFont="1" applyFill="1" applyBorder="1" applyAlignment="1">
      <alignment horizontal="center" vertical="center" wrapText="1"/>
    </xf>
    <xf numFmtId="0" fontId="25" fillId="0" borderId="108" xfId="0" applyFont="1" applyFill="1" applyBorder="1" applyAlignment="1">
      <alignment horizontal="left"/>
    </xf>
    <xf numFmtId="0" fontId="25" fillId="0" borderId="109" xfId="0" applyFont="1" applyFill="1" applyBorder="1" applyAlignment="1">
      <alignment horizontal="left"/>
    </xf>
  </cellXfs>
  <cellStyles count="42">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ncept" xfId="28" xr:uid="{00000000-0005-0000-0000-00001B000000}"/>
    <cellStyle name="Entrée" xfId="29" builtinId="20" customBuiltin="1"/>
    <cellStyle name="Insatisfaisant" xfId="30" builtinId="27" customBuiltin="1"/>
    <cellStyle name="Neutre" xfId="31" builtinId="28" customBuiltin="1"/>
    <cellStyle name="Normal" xfId="0" builtinId="0"/>
    <cellStyle name="Satisfaisant" xfId="32" builtinId="26" customBuiltin="1"/>
    <cellStyle name="Sortie" xfId="33" builtinId="21" customBuiltin="1"/>
    <cellStyle name="Texte explicatif" xfId="34" builtinId="53" customBuiltin="1"/>
    <cellStyle name="Titre" xfId="35" builtinId="15" customBuiltin="1"/>
    <cellStyle name="Titre 1" xfId="36" builtinId="16" customBuiltin="1"/>
    <cellStyle name="Titre 2" xfId="37" builtinId="17" customBuiltin="1"/>
    <cellStyle name="Titre 3" xfId="38" builtinId="18" customBuiltin="1"/>
    <cellStyle name="Titre 4" xfId="39" builtinId="19" customBuiltin="1"/>
    <cellStyle name="Total" xfId="40" builtinId="25" customBuiltin="1"/>
    <cellStyle name="Vérification" xfId="41" builtinId="23"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5"/>
  <sheetViews>
    <sheetView topLeftCell="A2" workbookViewId="0">
      <selection activeCell="A9" sqref="A9"/>
    </sheetView>
  </sheetViews>
  <sheetFormatPr baseColWidth="10" defaultRowHeight="12.5" x14ac:dyDescent="0.25"/>
  <cols>
    <col min="1" max="1" width="62.1796875" customWidth="1"/>
    <col min="2" max="2" width="2.7265625" customWidth="1"/>
  </cols>
  <sheetData>
    <row r="1" spans="1:4" ht="13" x14ac:dyDescent="0.3">
      <c r="A1" s="1" t="s">
        <v>45</v>
      </c>
      <c r="B1" s="1"/>
      <c r="C1" s="1"/>
      <c r="D1" s="1"/>
    </row>
    <row r="2" spans="1:4" x14ac:dyDescent="0.25">
      <c r="A2" t="s">
        <v>24</v>
      </c>
      <c r="C2" s="2" t="s">
        <v>46</v>
      </c>
      <c r="D2" s="2"/>
    </row>
    <row r="6" spans="1:4" x14ac:dyDescent="0.25">
      <c r="A6" t="s">
        <v>10</v>
      </c>
      <c r="C6">
        <v>31</v>
      </c>
    </row>
    <row r="8" spans="1:4" x14ac:dyDescent="0.25">
      <c r="A8" t="s">
        <v>48</v>
      </c>
    </row>
    <row r="9" spans="1:4" x14ac:dyDescent="0.25">
      <c r="A9" t="s">
        <v>38</v>
      </c>
      <c r="C9">
        <v>33</v>
      </c>
    </row>
    <row r="10" spans="1:4" x14ac:dyDescent="0.25">
      <c r="A10" t="s">
        <v>39</v>
      </c>
      <c r="C10">
        <f>C9</f>
        <v>33</v>
      </c>
    </row>
    <row r="11" spans="1:4" x14ac:dyDescent="0.25">
      <c r="A11" t="s">
        <v>40</v>
      </c>
      <c r="C11">
        <f>C10</f>
        <v>33</v>
      </c>
    </row>
    <row r="12" spans="1:4" x14ac:dyDescent="0.25">
      <c r="A12" t="s">
        <v>62</v>
      </c>
      <c r="C12">
        <f t="shared" ref="C12:C25" si="0">C11+1</f>
        <v>34</v>
      </c>
    </row>
    <row r="13" spans="1:4" x14ac:dyDescent="0.25">
      <c r="A13" t="s">
        <v>8</v>
      </c>
      <c r="C13">
        <f t="shared" si="0"/>
        <v>35</v>
      </c>
    </row>
    <row r="14" spans="1:4" x14ac:dyDescent="0.25">
      <c r="A14" t="s">
        <v>33</v>
      </c>
      <c r="C14">
        <f t="shared" si="0"/>
        <v>36</v>
      </c>
    </row>
    <row r="15" spans="1:4" x14ac:dyDescent="0.25">
      <c r="A15" t="s">
        <v>34</v>
      </c>
      <c r="C15">
        <f t="shared" si="0"/>
        <v>37</v>
      </c>
    </row>
    <row r="16" spans="1:4" x14ac:dyDescent="0.25">
      <c r="A16" t="s">
        <v>51</v>
      </c>
      <c r="C16">
        <f t="shared" si="0"/>
        <v>38</v>
      </c>
    </row>
    <row r="17" spans="1:3" x14ac:dyDescent="0.25">
      <c r="A17" t="s">
        <v>52</v>
      </c>
      <c r="C17">
        <f>C16</f>
        <v>38</v>
      </c>
    </row>
    <row r="18" spans="1:3" x14ac:dyDescent="0.25">
      <c r="A18" t="s">
        <v>53</v>
      </c>
      <c r="C18">
        <f t="shared" si="0"/>
        <v>39</v>
      </c>
    </row>
    <row r="19" spans="1:3" x14ac:dyDescent="0.25">
      <c r="A19" t="s">
        <v>54</v>
      </c>
      <c r="C19">
        <f t="shared" si="0"/>
        <v>40</v>
      </c>
    </row>
    <row r="20" spans="1:3" x14ac:dyDescent="0.25">
      <c r="A20" t="s">
        <v>55</v>
      </c>
      <c r="C20">
        <f t="shared" si="0"/>
        <v>41</v>
      </c>
    </row>
    <row r="21" spans="1:3" x14ac:dyDescent="0.25">
      <c r="A21" t="s">
        <v>56</v>
      </c>
      <c r="C21">
        <f t="shared" si="0"/>
        <v>42</v>
      </c>
    </row>
    <row r="22" spans="1:3" x14ac:dyDescent="0.25">
      <c r="A22" t="s">
        <v>57</v>
      </c>
      <c r="C22">
        <f t="shared" si="0"/>
        <v>43</v>
      </c>
    </row>
    <row r="23" spans="1:3" x14ac:dyDescent="0.25">
      <c r="A23" t="s">
        <v>29</v>
      </c>
      <c r="C23">
        <f>C22+1</f>
        <v>44</v>
      </c>
    </row>
    <row r="24" spans="1:3" x14ac:dyDescent="0.25">
      <c r="A24" t="s">
        <v>30</v>
      </c>
      <c r="C24">
        <f t="shared" si="0"/>
        <v>45</v>
      </c>
    </row>
    <row r="25" spans="1:3" x14ac:dyDescent="0.25">
      <c r="A25" t="s">
        <v>31</v>
      </c>
      <c r="C25">
        <f t="shared" si="0"/>
        <v>46</v>
      </c>
    </row>
  </sheetData>
  <phoneticPr fontId="6" type="noConversion"/>
  <printOptions horizontalCentered="1"/>
  <pageMargins left="0.59055118110236227" right="0.59055118110236227" top="0.59055118110236227" bottom="0.59055118110236227" header="0.39370078740157483" footer="0.39370078740157483"/>
  <pageSetup orientation="portrait" horizontalDpi="300" verticalDpi="300" r:id="rId1"/>
  <headerFooter alignWithMargins="0">
    <oddHeader>&amp;R&amp;"Arial,Italique"PROJET</oddHeader>
    <oddFooter xml:space="preserve">&amp;L&amp;8&amp;F&amp;A&amp;D&amp;R3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4"/>
  <sheetViews>
    <sheetView tabSelected="1" workbookViewId="0"/>
  </sheetViews>
  <sheetFormatPr baseColWidth="10" defaultRowHeight="12.5" x14ac:dyDescent="0.25"/>
  <cols>
    <col min="1" max="1" width="2.7265625" customWidth="1"/>
    <col min="2" max="2" width="9.1796875" customWidth="1"/>
    <col min="9" max="9" width="13" customWidth="1"/>
  </cols>
  <sheetData>
    <row r="1" spans="1:9" ht="20" x14ac:dyDescent="0.4">
      <c r="A1" s="170" t="s">
        <v>215</v>
      </c>
    </row>
    <row r="4" spans="1:9" s="171" customFormat="1" ht="18" customHeight="1" x14ac:dyDescent="0.3">
      <c r="A4" s="171" t="s">
        <v>219</v>
      </c>
    </row>
    <row r="5" spans="1:9" s="171" customFormat="1" ht="18" customHeight="1" x14ac:dyDescent="0.3">
      <c r="B5" s="171" t="s">
        <v>228</v>
      </c>
    </row>
    <row r="6" spans="1:9" s="171" customFormat="1" ht="18" customHeight="1" x14ac:dyDescent="0.3">
      <c r="B6" s="171" t="s">
        <v>216</v>
      </c>
    </row>
    <row r="7" spans="1:9" s="171" customFormat="1" ht="18" customHeight="1" x14ac:dyDescent="0.3">
      <c r="B7" s="171" t="s">
        <v>217</v>
      </c>
    </row>
    <row r="8" spans="1:9" s="171" customFormat="1" ht="18" customHeight="1" x14ac:dyDescent="0.3">
      <c r="B8" s="171" t="s">
        <v>218</v>
      </c>
    </row>
    <row r="9" spans="1:9" s="171" customFormat="1" ht="18" customHeight="1" x14ac:dyDescent="0.3">
      <c r="B9" s="171" t="s">
        <v>241</v>
      </c>
    </row>
    <row r="10" spans="1:9" s="171" customFormat="1" ht="32.25" customHeight="1" x14ac:dyDescent="0.3">
      <c r="B10" s="552" t="s">
        <v>294</v>
      </c>
      <c r="C10" s="552"/>
      <c r="D10" s="552"/>
      <c r="E10" s="552"/>
      <c r="F10" s="552"/>
      <c r="G10" s="552"/>
      <c r="H10" s="552"/>
      <c r="I10" s="552"/>
    </row>
    <row r="11" spans="1:9" s="171" customFormat="1" ht="30.75" customHeight="1" x14ac:dyDescent="0.3">
      <c r="B11" s="552" t="s">
        <v>295</v>
      </c>
      <c r="C11" s="552"/>
      <c r="D11" s="552"/>
      <c r="E11" s="552"/>
      <c r="F11" s="552"/>
      <c r="G11" s="552"/>
      <c r="H11" s="552"/>
      <c r="I11" s="552"/>
    </row>
    <row r="12" spans="1:9" ht="18" customHeight="1" x14ac:dyDescent="0.25"/>
    <row r="13" spans="1:9" ht="29.25" customHeight="1" x14ac:dyDescent="0.3">
      <c r="A13" s="552" t="s">
        <v>352</v>
      </c>
      <c r="B13" s="552"/>
      <c r="C13" s="552"/>
      <c r="D13" s="552"/>
      <c r="E13" s="552"/>
      <c r="F13" s="552"/>
      <c r="G13" s="552"/>
      <c r="H13" s="552"/>
      <c r="I13" s="552"/>
    </row>
    <row r="14" spans="1:9" s="171" customFormat="1" ht="18" customHeight="1" x14ac:dyDescent="0.3"/>
    <row r="15" spans="1:9" s="171" customFormat="1" ht="18" customHeight="1" x14ac:dyDescent="0.3">
      <c r="A15" s="171" t="s">
        <v>224</v>
      </c>
    </row>
    <row r="16" spans="1:9" s="171" customFormat="1" ht="18" customHeight="1" x14ac:dyDescent="0.3">
      <c r="B16" s="209" t="s">
        <v>227</v>
      </c>
      <c r="C16" s="185" t="s">
        <v>296</v>
      </c>
      <c r="D16" s="185"/>
      <c r="E16" s="185"/>
      <c r="F16" s="185"/>
      <c r="G16" s="185"/>
      <c r="H16" s="185"/>
      <c r="I16" s="185"/>
    </row>
    <row r="17" spans="1:9" s="171" customFormat="1" ht="60.75" customHeight="1" x14ac:dyDescent="0.3">
      <c r="B17" s="202" t="s">
        <v>220</v>
      </c>
      <c r="C17" s="553" t="s">
        <v>333</v>
      </c>
      <c r="D17" s="553"/>
      <c r="E17" s="553"/>
      <c r="F17" s="553"/>
      <c r="G17" s="553"/>
      <c r="H17" s="553"/>
      <c r="I17" s="553"/>
    </row>
    <row r="18" spans="1:9" s="171" customFormat="1" ht="17.25" customHeight="1" x14ac:dyDescent="0.3">
      <c r="B18" s="210" t="s">
        <v>221</v>
      </c>
      <c r="C18" s="185" t="s">
        <v>237</v>
      </c>
      <c r="D18" s="185"/>
      <c r="E18" s="185"/>
      <c r="F18" s="185"/>
      <c r="G18" s="185"/>
      <c r="H18" s="185"/>
      <c r="I18" s="185"/>
    </row>
    <row r="19" spans="1:9" s="171" customFormat="1" ht="17.25" customHeight="1" x14ac:dyDescent="0.3">
      <c r="B19" s="211" t="s">
        <v>222</v>
      </c>
      <c r="C19" s="185" t="s">
        <v>238</v>
      </c>
      <c r="D19" s="185"/>
      <c r="E19" s="522"/>
      <c r="F19" s="185"/>
      <c r="G19" s="185"/>
      <c r="H19" s="185"/>
      <c r="I19" s="185"/>
    </row>
    <row r="20" spans="1:9" s="171" customFormat="1" ht="33" customHeight="1" x14ac:dyDescent="0.3">
      <c r="B20" s="203" t="s">
        <v>223</v>
      </c>
      <c r="C20" s="553" t="s">
        <v>247</v>
      </c>
      <c r="D20" s="553"/>
      <c r="E20" s="553"/>
      <c r="F20" s="553"/>
      <c r="G20" s="553"/>
      <c r="H20" s="553"/>
      <c r="I20" s="553"/>
    </row>
    <row r="21" spans="1:9" s="171" customFormat="1" ht="31.5" customHeight="1" x14ac:dyDescent="0.3">
      <c r="B21" s="205" t="s">
        <v>226</v>
      </c>
      <c r="C21" s="553" t="s">
        <v>240</v>
      </c>
      <c r="D21" s="553"/>
      <c r="E21" s="553"/>
      <c r="F21" s="553"/>
      <c r="G21" s="553"/>
      <c r="H21" s="553"/>
      <c r="I21" s="553"/>
    </row>
    <row r="22" spans="1:9" s="171" customFormat="1" ht="18" customHeight="1" x14ac:dyDescent="0.3">
      <c r="B22" s="253" t="s">
        <v>225</v>
      </c>
      <c r="C22" s="185" t="s">
        <v>239</v>
      </c>
      <c r="D22" s="185"/>
      <c r="E22" s="185"/>
      <c r="F22" s="185"/>
      <c r="G22" s="185"/>
      <c r="H22" s="185"/>
      <c r="I22" s="185"/>
    </row>
    <row r="23" spans="1:9" ht="21.75" customHeight="1" x14ac:dyDescent="0.25"/>
    <row r="24" spans="1:9" ht="14" x14ac:dyDescent="0.3">
      <c r="A24" s="266" t="s">
        <v>243</v>
      </c>
    </row>
  </sheetData>
  <mergeCells count="6">
    <mergeCell ref="A13:I13"/>
    <mergeCell ref="C17:I17"/>
    <mergeCell ref="C20:I20"/>
    <mergeCell ref="C21:I21"/>
    <mergeCell ref="B10:I10"/>
    <mergeCell ref="B11:I11"/>
  </mergeCells>
  <pageMargins left="0.70866141732283472" right="0.31496062992125984" top="0.59055118110236227" bottom="0.47244094488188981" header="0.31496062992125984" footer="0.19685039370078741"/>
  <pageSetup orientation="portrait" r:id="rId1"/>
  <headerFooter>
    <oddFooter>&amp;LRF consolidé - Chiffrier modèle de consolidation - Nomenclature&amp;R2020-12-17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26"/>
  <sheetViews>
    <sheetView topLeftCell="A243" zoomScaleNormal="100" workbookViewId="0">
      <selection activeCell="I22" activeCellId="1" sqref="R11 I22"/>
    </sheetView>
  </sheetViews>
  <sheetFormatPr baseColWidth="10" defaultRowHeight="12.5" x14ac:dyDescent="0.25"/>
  <cols>
    <col min="1" max="3" width="2.26953125" style="6" customWidth="1"/>
    <col min="4" max="4" width="37.1796875" style="6" customWidth="1"/>
    <col min="5" max="6" width="10.7265625" style="9" customWidth="1"/>
    <col min="7" max="7" width="3.54296875" style="9" customWidth="1"/>
    <col min="8" max="11" width="10.7265625" style="9" customWidth="1"/>
  </cols>
  <sheetData>
    <row r="1" spans="1:11" ht="17.25" customHeight="1" x14ac:dyDescent="0.25">
      <c r="A1" s="601" t="s">
        <v>259</v>
      </c>
      <c r="B1" s="602"/>
      <c r="C1" s="602"/>
      <c r="D1" s="602"/>
      <c r="E1" s="602"/>
      <c r="F1" s="602"/>
      <c r="G1" s="602"/>
      <c r="H1" s="602"/>
      <c r="I1" s="602"/>
      <c r="J1" s="602"/>
      <c r="K1" s="603"/>
    </row>
    <row r="2" spans="1:11" s="51" customFormat="1" ht="13.5" customHeight="1" x14ac:dyDescent="0.25">
      <c r="A2" s="637" t="s">
        <v>149</v>
      </c>
      <c r="B2" s="638"/>
      <c r="C2" s="638"/>
      <c r="D2" s="639"/>
      <c r="E2" s="620" t="s">
        <v>104</v>
      </c>
      <c r="F2" s="622"/>
      <c r="G2" s="620" t="s">
        <v>36</v>
      </c>
      <c r="H2" s="621"/>
      <c r="I2" s="622"/>
      <c r="J2" s="620" t="s">
        <v>105</v>
      </c>
      <c r="K2" s="622"/>
    </row>
    <row r="3" spans="1:11" s="51" customFormat="1" ht="12" customHeight="1" x14ac:dyDescent="0.25">
      <c r="A3" s="640"/>
      <c r="B3" s="641"/>
      <c r="C3" s="641"/>
      <c r="D3" s="642"/>
      <c r="E3" s="623"/>
      <c r="F3" s="625"/>
      <c r="G3" s="623"/>
      <c r="H3" s="624"/>
      <c r="I3" s="625"/>
      <c r="J3" s="623"/>
      <c r="K3" s="625"/>
    </row>
    <row r="4" spans="1:11" x14ac:dyDescent="0.25">
      <c r="E4" s="18" t="s">
        <v>25</v>
      </c>
      <c r="F4" s="19" t="s">
        <v>26</v>
      </c>
      <c r="G4" s="26" t="s">
        <v>5</v>
      </c>
      <c r="H4" s="27" t="s">
        <v>25</v>
      </c>
      <c r="I4" s="19" t="s">
        <v>26</v>
      </c>
      <c r="J4" s="18" t="s">
        <v>25</v>
      </c>
      <c r="K4" s="19" t="s">
        <v>26</v>
      </c>
    </row>
    <row r="5" spans="1:11" ht="14" x14ac:dyDescent="0.3">
      <c r="A5" s="47" t="s">
        <v>4</v>
      </c>
      <c r="B5" s="47"/>
      <c r="E5" s="306"/>
      <c r="F5" s="307"/>
      <c r="G5" s="20"/>
      <c r="H5" s="318"/>
      <c r="I5" s="307"/>
      <c r="J5" s="306"/>
      <c r="K5" s="307"/>
    </row>
    <row r="6" spans="1:11" ht="13" x14ac:dyDescent="0.3">
      <c r="A6" s="48" t="s">
        <v>1</v>
      </c>
      <c r="B6" s="48"/>
      <c r="C6" s="11"/>
      <c r="D6" s="11"/>
      <c r="E6" s="308"/>
      <c r="F6" s="309"/>
      <c r="G6" s="31"/>
      <c r="H6" s="319"/>
      <c r="I6" s="309"/>
      <c r="J6" s="308"/>
      <c r="K6" s="309"/>
    </row>
    <row r="7" spans="1:11" x14ac:dyDescent="0.25">
      <c r="C7" s="11" t="s">
        <v>258</v>
      </c>
      <c r="D7" s="11"/>
      <c r="E7" s="310"/>
      <c r="F7" s="311"/>
      <c r="G7" s="22"/>
      <c r="H7" s="320"/>
      <c r="I7" s="311"/>
      <c r="J7" s="324" t="str">
        <f t="shared" ref="J7:J13" si="0">IF((E7-F7+H7-I7)&lt;=0," ",(E7-F7+H7-I7))</f>
        <v xml:space="preserve"> </v>
      </c>
      <c r="K7" s="325" t="str">
        <f t="shared" ref="K7:K13" si="1">IF((-E7+F7-H7+I7)&lt;=0," ",(-E7+F7-H7+I7))</f>
        <v xml:space="preserve"> </v>
      </c>
    </row>
    <row r="8" spans="1:11" x14ac:dyDescent="0.25">
      <c r="C8" s="12" t="s">
        <v>9</v>
      </c>
      <c r="D8" s="12"/>
      <c r="E8" s="312"/>
      <c r="F8" s="313"/>
      <c r="G8" s="24"/>
      <c r="H8" s="321"/>
      <c r="I8" s="313"/>
      <c r="J8" s="324" t="str">
        <f t="shared" si="0"/>
        <v xml:space="preserve"> </v>
      </c>
      <c r="K8" s="325" t="str">
        <f t="shared" si="1"/>
        <v xml:space="preserve"> </v>
      </c>
    </row>
    <row r="9" spans="1:11" x14ac:dyDescent="0.25">
      <c r="C9" s="12" t="s">
        <v>13</v>
      </c>
      <c r="D9" s="12"/>
      <c r="E9" s="312"/>
      <c r="F9" s="313"/>
      <c r="G9" s="24"/>
      <c r="H9" s="321"/>
      <c r="I9" s="313"/>
      <c r="J9" s="324" t="str">
        <f t="shared" si="0"/>
        <v xml:space="preserve"> </v>
      </c>
      <c r="K9" s="325" t="str">
        <f t="shared" si="1"/>
        <v xml:space="preserve"> </v>
      </c>
    </row>
    <row r="10" spans="1:11" ht="13" x14ac:dyDescent="0.3">
      <c r="C10" s="36" t="s">
        <v>212</v>
      </c>
      <c r="D10" s="37"/>
      <c r="E10" s="314"/>
      <c r="F10" s="315"/>
      <c r="G10" s="38"/>
      <c r="H10" s="322"/>
      <c r="I10" s="315"/>
      <c r="J10" s="324" t="str">
        <f t="shared" si="0"/>
        <v xml:space="preserve"> </v>
      </c>
      <c r="K10" s="325" t="str">
        <f t="shared" si="1"/>
        <v xml:space="preserve"> </v>
      </c>
    </row>
    <row r="11" spans="1:11" ht="25.5" customHeight="1" x14ac:dyDescent="0.25">
      <c r="C11" s="577" t="s">
        <v>278</v>
      </c>
      <c r="D11" s="578"/>
      <c r="E11" s="314"/>
      <c r="F11" s="315"/>
      <c r="G11" s="38"/>
      <c r="H11" s="322"/>
      <c r="I11" s="315"/>
      <c r="J11" s="324" t="str">
        <f t="shared" si="0"/>
        <v xml:space="preserve"> </v>
      </c>
      <c r="K11" s="325" t="str">
        <f t="shared" si="1"/>
        <v xml:space="preserve"> </v>
      </c>
    </row>
    <row r="12" spans="1:11" ht="13" x14ac:dyDescent="0.3">
      <c r="C12" s="41" t="s">
        <v>63</v>
      </c>
      <c r="D12" s="37"/>
      <c r="E12" s="314"/>
      <c r="F12" s="315"/>
      <c r="G12" s="38"/>
      <c r="H12" s="322"/>
      <c r="I12" s="315"/>
      <c r="J12" s="324" t="str">
        <f t="shared" si="0"/>
        <v xml:space="preserve"> </v>
      </c>
      <c r="K12" s="325" t="str">
        <f t="shared" si="1"/>
        <v xml:space="preserve"> </v>
      </c>
    </row>
    <row r="13" spans="1:11" x14ac:dyDescent="0.25">
      <c r="C13" s="11" t="s">
        <v>11</v>
      </c>
      <c r="D13" s="11"/>
      <c r="E13" s="310"/>
      <c r="F13" s="311"/>
      <c r="G13" s="34"/>
      <c r="H13" s="320"/>
      <c r="I13" s="311"/>
      <c r="J13" s="324" t="str">
        <f t="shared" si="0"/>
        <v xml:space="preserve"> </v>
      </c>
      <c r="K13" s="325" t="str">
        <f t="shared" si="1"/>
        <v xml:space="preserve"> </v>
      </c>
    </row>
    <row r="14" spans="1:11" ht="13" x14ac:dyDescent="0.3">
      <c r="A14" s="48" t="s">
        <v>3</v>
      </c>
      <c r="B14" s="48"/>
      <c r="C14" s="11"/>
      <c r="D14" s="11"/>
      <c r="E14" s="308"/>
      <c r="F14" s="309"/>
      <c r="G14" s="31"/>
      <c r="H14" s="319"/>
      <c r="I14" s="309"/>
      <c r="J14" s="308"/>
      <c r="K14" s="309"/>
    </row>
    <row r="15" spans="1:11" ht="25.5" customHeight="1" x14ac:dyDescent="0.25">
      <c r="A15" s="7"/>
      <c r="B15" s="7"/>
      <c r="C15" s="556" t="s">
        <v>268</v>
      </c>
      <c r="D15" s="557"/>
      <c r="E15" s="310"/>
      <c r="F15" s="311"/>
      <c r="G15" s="22"/>
      <c r="H15" s="320"/>
      <c r="I15" s="311"/>
      <c r="J15" s="324" t="str">
        <f t="shared" ref="J15:J22" si="2">IF((E15-F15+H15-I15)&lt;=0," ",(E15-F15+H15-I15))</f>
        <v xml:space="preserve"> </v>
      </c>
      <c r="K15" s="325" t="str">
        <f t="shared" ref="K15:K22" si="3">IF((-E15+F15-H15+I15)&lt;=0," ",(-E15+F15-H15+I15))</f>
        <v xml:space="preserve"> </v>
      </c>
    </row>
    <row r="16" spans="1:11" x14ac:dyDescent="0.25">
      <c r="C16" s="11" t="s">
        <v>60</v>
      </c>
      <c r="D16" s="11"/>
      <c r="E16" s="310"/>
      <c r="F16" s="311"/>
      <c r="G16" s="22"/>
      <c r="H16" s="320"/>
      <c r="I16" s="311"/>
      <c r="J16" s="324" t="str">
        <f t="shared" si="2"/>
        <v xml:space="preserve"> </v>
      </c>
      <c r="K16" s="325" t="str">
        <f t="shared" si="3"/>
        <v xml:space="preserve"> </v>
      </c>
    </row>
    <row r="17" spans="1:11" x14ac:dyDescent="0.25">
      <c r="C17" s="11" t="s">
        <v>65</v>
      </c>
      <c r="D17" s="11"/>
      <c r="E17" s="310"/>
      <c r="F17" s="311"/>
      <c r="G17" s="22"/>
      <c r="H17" s="320"/>
      <c r="I17" s="311"/>
      <c r="J17" s="324" t="str">
        <f t="shared" si="2"/>
        <v xml:space="preserve"> </v>
      </c>
      <c r="K17" s="325" t="str">
        <f t="shared" si="3"/>
        <v xml:space="preserve"> </v>
      </c>
    </row>
    <row r="18" spans="1:11" x14ac:dyDescent="0.25">
      <c r="C18" s="11" t="s">
        <v>28</v>
      </c>
      <c r="D18" s="11"/>
      <c r="E18" s="310"/>
      <c r="F18" s="311"/>
      <c r="G18" s="22"/>
      <c r="H18" s="320"/>
      <c r="I18" s="311"/>
      <c r="J18" s="324" t="str">
        <f t="shared" si="2"/>
        <v xml:space="preserve"> </v>
      </c>
      <c r="K18" s="325" t="str">
        <f t="shared" si="3"/>
        <v xml:space="preserve"> </v>
      </c>
    </row>
    <row r="19" spans="1:11" x14ac:dyDescent="0.25">
      <c r="C19" s="11" t="s">
        <v>47</v>
      </c>
      <c r="D19" s="11"/>
      <c r="E19" s="308"/>
      <c r="F19" s="309"/>
      <c r="G19" s="31"/>
      <c r="H19" s="319"/>
      <c r="I19" s="309"/>
      <c r="J19" s="308"/>
      <c r="K19" s="309"/>
    </row>
    <row r="20" spans="1:11" x14ac:dyDescent="0.25">
      <c r="C20" s="12"/>
      <c r="D20" s="11" t="s">
        <v>47</v>
      </c>
      <c r="E20" s="310"/>
      <c r="F20" s="311"/>
      <c r="G20" s="22"/>
      <c r="H20" s="320"/>
      <c r="I20" s="311"/>
      <c r="J20" s="324" t="str">
        <f t="shared" si="2"/>
        <v xml:space="preserve"> </v>
      </c>
      <c r="K20" s="325" t="str">
        <f t="shared" si="3"/>
        <v xml:space="preserve"> </v>
      </c>
    </row>
    <row r="21" spans="1:11" x14ac:dyDescent="0.25">
      <c r="C21" s="61"/>
      <c r="D21" s="11" t="s">
        <v>95</v>
      </c>
      <c r="E21" s="310"/>
      <c r="F21" s="311"/>
      <c r="G21" s="22"/>
      <c r="H21" s="320"/>
      <c r="I21" s="311"/>
      <c r="J21" s="324" t="str">
        <f t="shared" si="2"/>
        <v xml:space="preserve"> </v>
      </c>
      <c r="K21" s="325" t="str">
        <f t="shared" si="3"/>
        <v xml:space="preserve"> </v>
      </c>
    </row>
    <row r="22" spans="1:11" x14ac:dyDescent="0.25">
      <c r="C22" s="11" t="s">
        <v>12</v>
      </c>
      <c r="D22" s="11"/>
      <c r="E22" s="310"/>
      <c r="F22" s="311"/>
      <c r="G22" s="22"/>
      <c r="H22" s="320"/>
      <c r="I22" s="311"/>
      <c r="J22" s="324" t="str">
        <f t="shared" si="2"/>
        <v xml:space="preserve"> </v>
      </c>
      <c r="K22" s="325" t="str">
        <f t="shared" si="3"/>
        <v xml:space="preserve"> </v>
      </c>
    </row>
    <row r="23" spans="1:11" x14ac:dyDescent="0.25">
      <c r="C23" s="14" t="s">
        <v>306</v>
      </c>
      <c r="D23" s="14"/>
      <c r="E23" s="310"/>
      <c r="F23" s="311"/>
      <c r="G23" s="22"/>
      <c r="H23" s="320"/>
      <c r="I23" s="311"/>
      <c r="J23" s="324" t="str">
        <f>IF((E23-F23+H23-I23)&lt;=0," ",(E23-F23+H23-I23))</f>
        <v xml:space="preserve"> </v>
      </c>
      <c r="K23" s="325" t="str">
        <f>IF((-E23+F23-H23+I23)&lt;=0," ",(-E23+F23-H23+I23))</f>
        <v xml:space="preserve"> </v>
      </c>
    </row>
    <row r="24" spans="1:11" ht="13" x14ac:dyDescent="0.3">
      <c r="A24" s="48" t="s">
        <v>2</v>
      </c>
      <c r="B24" s="48"/>
      <c r="C24" s="11"/>
      <c r="D24" s="11"/>
      <c r="E24" s="308"/>
      <c r="F24" s="309"/>
      <c r="G24" s="31"/>
      <c r="H24" s="319"/>
      <c r="I24" s="309"/>
      <c r="J24" s="308"/>
      <c r="K24" s="309"/>
    </row>
    <row r="25" spans="1:11" x14ac:dyDescent="0.25">
      <c r="B25" s="180"/>
      <c r="C25" s="14" t="s">
        <v>332</v>
      </c>
      <c r="D25" s="14"/>
      <c r="E25" s="308"/>
      <c r="F25" s="309"/>
      <c r="G25" s="31"/>
      <c r="H25" s="319"/>
      <c r="I25" s="309"/>
      <c r="J25" s="308"/>
      <c r="K25" s="309"/>
    </row>
    <row r="26" spans="1:11" x14ac:dyDescent="0.25">
      <c r="B26" s="180"/>
      <c r="C26" s="15"/>
      <c r="D26" s="14" t="s">
        <v>66</v>
      </c>
      <c r="E26" s="310"/>
      <c r="F26" s="311"/>
      <c r="G26" s="22"/>
      <c r="H26" s="320"/>
      <c r="I26" s="311"/>
      <c r="J26" s="324" t="str">
        <f t="shared" ref="J26:J31" si="4">IF((E26-F26+H26-I26)&lt;=0," ",(E26-F26+H26-I26))</f>
        <v xml:space="preserve"> </v>
      </c>
      <c r="K26" s="325" t="str">
        <f t="shared" ref="K26:K31" si="5">IF((-E26+F26-H26+I26)&lt;=0," ",(-E26+F26-H26+I26))</f>
        <v xml:space="preserve"> </v>
      </c>
    </row>
    <row r="27" spans="1:11" x14ac:dyDescent="0.25">
      <c r="B27" s="180"/>
      <c r="C27" s="96"/>
      <c r="D27" s="14" t="s">
        <v>67</v>
      </c>
      <c r="E27" s="310"/>
      <c r="F27" s="311"/>
      <c r="G27" s="22"/>
      <c r="H27" s="320"/>
      <c r="I27" s="311"/>
      <c r="J27" s="324" t="str">
        <f t="shared" si="4"/>
        <v xml:space="preserve"> </v>
      </c>
      <c r="K27" s="325" t="str">
        <f t="shared" si="5"/>
        <v xml:space="preserve"> </v>
      </c>
    </row>
    <row r="28" spans="1:11" x14ac:dyDescent="0.25">
      <c r="B28" s="180"/>
      <c r="C28" s="14" t="s">
        <v>0</v>
      </c>
      <c r="D28" s="14"/>
      <c r="E28" s="310"/>
      <c r="F28" s="311"/>
      <c r="G28" s="34"/>
      <c r="H28" s="320"/>
      <c r="I28" s="311"/>
      <c r="J28" s="324" t="str">
        <f t="shared" si="4"/>
        <v xml:space="preserve"> </v>
      </c>
      <c r="K28" s="325" t="str">
        <f t="shared" si="5"/>
        <v xml:space="preserve"> </v>
      </c>
    </row>
    <row r="29" spans="1:11" x14ac:dyDescent="0.25">
      <c r="B29" s="180"/>
      <c r="C29" s="14" t="s">
        <v>44</v>
      </c>
      <c r="D29" s="14"/>
      <c r="E29" s="310"/>
      <c r="F29" s="311"/>
      <c r="G29" s="22"/>
      <c r="H29" s="320"/>
      <c r="I29" s="311"/>
      <c r="J29" s="324" t="str">
        <f t="shared" si="4"/>
        <v xml:space="preserve"> </v>
      </c>
      <c r="K29" s="325" t="str">
        <f t="shared" si="5"/>
        <v xml:space="preserve"> </v>
      </c>
    </row>
    <row r="30" spans="1:11" x14ac:dyDescent="0.25">
      <c r="B30" s="180"/>
      <c r="C30" s="15" t="s">
        <v>319</v>
      </c>
      <c r="D30" s="15"/>
      <c r="E30" s="312"/>
      <c r="F30" s="313"/>
      <c r="G30" s="24"/>
      <c r="H30" s="321"/>
      <c r="I30" s="313"/>
      <c r="J30" s="324" t="str">
        <f t="shared" si="4"/>
        <v xml:space="preserve"> </v>
      </c>
      <c r="K30" s="325" t="str">
        <f t="shared" si="5"/>
        <v xml:space="preserve"> </v>
      </c>
    </row>
    <row r="31" spans="1:11" x14ac:dyDescent="0.25">
      <c r="C31" s="12" t="s">
        <v>23</v>
      </c>
      <c r="D31" s="12"/>
      <c r="E31" s="312"/>
      <c r="F31" s="313"/>
      <c r="G31" s="24"/>
      <c r="H31" s="321"/>
      <c r="I31" s="313"/>
      <c r="J31" s="326" t="str">
        <f t="shared" si="4"/>
        <v xml:space="preserve"> </v>
      </c>
      <c r="K31" s="327" t="str">
        <f t="shared" si="5"/>
        <v xml:space="preserve"> </v>
      </c>
    </row>
    <row r="32" spans="1:11" x14ac:dyDescent="0.25">
      <c r="A32" s="174" t="s">
        <v>190</v>
      </c>
      <c r="B32" s="174"/>
      <c r="C32" s="174"/>
      <c r="D32" s="174"/>
      <c r="E32" s="316">
        <f>SUM(E7:E31)</f>
        <v>0</v>
      </c>
      <c r="F32" s="317">
        <f>SUM(F7:F31)</f>
        <v>0</v>
      </c>
      <c r="G32" s="241"/>
      <c r="H32" s="323">
        <f>SUM(H7:H31)</f>
        <v>0</v>
      </c>
      <c r="I32" s="317">
        <f>SUM(I7:I31)</f>
        <v>0</v>
      </c>
      <c r="J32" s="316">
        <f>SUM(J7:J31)</f>
        <v>0</v>
      </c>
      <c r="K32" s="317">
        <f>SUM(K7:K31)</f>
        <v>0</v>
      </c>
    </row>
    <row r="33" spans="1:11" s="101" customFormat="1" x14ac:dyDescent="0.25">
      <c r="A33" s="100"/>
      <c r="B33" s="100"/>
      <c r="C33" s="100"/>
      <c r="D33" s="100"/>
      <c r="E33" s="91"/>
      <c r="F33" s="91"/>
      <c r="G33" s="91"/>
      <c r="H33" s="91"/>
      <c r="I33" s="91"/>
      <c r="J33" s="91"/>
      <c r="K33" s="91"/>
    </row>
    <row r="34" spans="1:11" ht="17.25" customHeight="1" x14ac:dyDescent="0.25">
      <c r="A34" s="601" t="s">
        <v>260</v>
      </c>
      <c r="B34" s="602"/>
      <c r="C34" s="602"/>
      <c r="D34" s="602"/>
      <c r="E34" s="602"/>
      <c r="F34" s="602"/>
      <c r="G34" s="602"/>
      <c r="H34" s="602"/>
      <c r="I34" s="602"/>
      <c r="J34" s="602"/>
      <c r="K34" s="603"/>
    </row>
    <row r="35" spans="1:11" s="51" customFormat="1" ht="13.5" customHeight="1" x14ac:dyDescent="0.25">
      <c r="A35" s="637" t="s">
        <v>149</v>
      </c>
      <c r="B35" s="638"/>
      <c r="C35" s="638"/>
      <c r="D35" s="639"/>
      <c r="E35" s="620" t="s">
        <v>104</v>
      </c>
      <c r="F35" s="622"/>
      <c r="G35" s="620" t="s">
        <v>36</v>
      </c>
      <c r="H35" s="621"/>
      <c r="I35" s="622"/>
      <c r="J35" s="620" t="s">
        <v>105</v>
      </c>
      <c r="K35" s="622"/>
    </row>
    <row r="36" spans="1:11" s="51" customFormat="1" ht="11.25" customHeight="1" x14ac:dyDescent="0.25">
      <c r="A36" s="640"/>
      <c r="B36" s="641"/>
      <c r="C36" s="641"/>
      <c r="D36" s="642"/>
      <c r="E36" s="623"/>
      <c r="F36" s="625"/>
      <c r="G36" s="623"/>
      <c r="H36" s="624"/>
      <c r="I36" s="625"/>
      <c r="J36" s="623"/>
      <c r="K36" s="625"/>
    </row>
    <row r="37" spans="1:11" x14ac:dyDescent="0.25">
      <c r="E37" s="18" t="s">
        <v>25</v>
      </c>
      <c r="F37" s="19" t="s">
        <v>26</v>
      </c>
      <c r="G37" s="26" t="s">
        <v>5</v>
      </c>
      <c r="H37" s="27" t="s">
        <v>25</v>
      </c>
      <c r="I37" s="19" t="s">
        <v>26</v>
      </c>
      <c r="J37" s="18" t="s">
        <v>25</v>
      </c>
      <c r="K37" s="19" t="s">
        <v>26</v>
      </c>
    </row>
    <row r="38" spans="1:11" ht="14" x14ac:dyDescent="0.3">
      <c r="A38" s="47" t="s">
        <v>97</v>
      </c>
      <c r="B38" s="47"/>
      <c r="E38" s="306"/>
      <c r="F38" s="307"/>
      <c r="G38" s="20"/>
      <c r="H38" s="318"/>
      <c r="I38" s="307"/>
      <c r="J38" s="306"/>
      <c r="K38" s="307"/>
    </row>
    <row r="39" spans="1:11" ht="13" x14ac:dyDescent="0.3">
      <c r="A39" s="49" t="s">
        <v>158</v>
      </c>
      <c r="B39" s="49"/>
      <c r="C39" s="11"/>
      <c r="D39" s="13"/>
      <c r="E39" s="328"/>
      <c r="F39" s="329"/>
      <c r="G39" s="31"/>
      <c r="H39" s="346"/>
      <c r="I39" s="329"/>
      <c r="J39" s="328"/>
      <c r="K39" s="329"/>
    </row>
    <row r="40" spans="1:11" x14ac:dyDescent="0.25">
      <c r="A40" s="16"/>
      <c r="B40" s="16" t="s">
        <v>82</v>
      </c>
      <c r="C40" s="11"/>
      <c r="D40" s="11"/>
      <c r="E40" s="328"/>
      <c r="F40" s="329"/>
      <c r="G40" s="31"/>
      <c r="H40" s="346"/>
      <c r="I40" s="329"/>
      <c r="J40" s="328"/>
      <c r="K40" s="329"/>
    </row>
    <row r="41" spans="1:11" x14ac:dyDescent="0.25">
      <c r="C41" s="11" t="s">
        <v>159</v>
      </c>
      <c r="D41" s="11"/>
      <c r="E41" s="310"/>
      <c r="F41" s="311"/>
      <c r="G41" s="31"/>
      <c r="H41" s="319"/>
      <c r="I41" s="309"/>
      <c r="J41" s="324" t="str">
        <f>IF((E41-F41+H41-I41)&lt;=0," ",(E41-F41+H41-I41))</f>
        <v xml:space="preserve"> </v>
      </c>
      <c r="K41" s="325" t="str">
        <f>IF((-E41+F41-H41+I41)&lt;=0," ",(-E41+F41-H41+I41))</f>
        <v xml:space="preserve"> </v>
      </c>
    </row>
    <row r="42" spans="1:11" ht="24" customHeight="1" x14ac:dyDescent="0.25">
      <c r="C42" s="556" t="s">
        <v>211</v>
      </c>
      <c r="D42" s="557"/>
      <c r="E42" s="312"/>
      <c r="F42" s="313"/>
      <c r="G42" s="24"/>
      <c r="H42" s="321"/>
      <c r="I42" s="313"/>
      <c r="J42" s="324" t="str">
        <f>IF((E42-F42+H42-I42)&lt;=0," ",(E42-F42+H42-I42))</f>
        <v xml:space="preserve"> </v>
      </c>
      <c r="K42" s="325" t="str">
        <f>IF((-E42+F42-H42+I42)&lt;=0," ",(-E42+F42-H42+I42))</f>
        <v xml:space="preserve"> </v>
      </c>
    </row>
    <row r="43" spans="1:11" ht="24" customHeight="1" x14ac:dyDescent="0.25">
      <c r="C43" s="686" t="s">
        <v>69</v>
      </c>
      <c r="D43" s="687"/>
      <c r="E43" s="330" t="str">
        <f>F152</f>
        <v xml:space="preserve"> </v>
      </c>
      <c r="F43" s="331" t="str">
        <f>E152</f>
        <v xml:space="preserve"> </v>
      </c>
      <c r="G43" s="181"/>
      <c r="H43" s="347">
        <f>I152</f>
        <v>0</v>
      </c>
      <c r="I43" s="331">
        <f>H152</f>
        <v>0</v>
      </c>
      <c r="J43" s="330" t="str">
        <f>K152</f>
        <v xml:space="preserve"> </v>
      </c>
      <c r="K43" s="331" t="str">
        <f>J152</f>
        <v xml:space="preserve"> </v>
      </c>
    </row>
    <row r="44" spans="1:11" x14ac:dyDescent="0.25">
      <c r="B44" s="8"/>
      <c r="C44" s="11" t="s">
        <v>70</v>
      </c>
      <c r="D44" s="13"/>
      <c r="E44" s="312"/>
      <c r="F44" s="313"/>
      <c r="G44" s="24"/>
      <c r="H44" s="321"/>
      <c r="I44" s="313"/>
      <c r="J44" s="324" t="str">
        <f>IF((E44-F44+H44-I44)&lt;=0," ",(E44-F44+H44-I44))</f>
        <v xml:space="preserve"> </v>
      </c>
      <c r="K44" s="325" t="str">
        <f>IF((-E44+F44-H44+I44)&lt;=0," ",(-E44+F44-H44+I44))</f>
        <v xml:space="preserve"> </v>
      </c>
    </row>
    <row r="45" spans="1:11" ht="13.5" customHeight="1" x14ac:dyDescent="0.25">
      <c r="B45" s="685" t="s">
        <v>116</v>
      </c>
      <c r="C45" s="685"/>
      <c r="D45" s="600"/>
      <c r="E45" s="308"/>
      <c r="F45" s="309"/>
      <c r="G45" s="31"/>
      <c r="H45" s="319"/>
      <c r="I45" s="309"/>
      <c r="J45" s="308"/>
      <c r="K45" s="309"/>
    </row>
    <row r="46" spans="1:11" x14ac:dyDescent="0.25">
      <c r="C46" s="11" t="s">
        <v>159</v>
      </c>
      <c r="D46" s="13"/>
      <c r="E46" s="310"/>
      <c r="F46" s="332"/>
      <c r="G46" s="31"/>
      <c r="H46" s="319"/>
      <c r="I46" s="309"/>
      <c r="J46" s="324" t="str">
        <f t="shared" ref="J46:J61" si="6">IF((E46-F46+H46-I46)&lt;=0," ",(E46-F46+H46-I46))</f>
        <v xml:space="preserve"> </v>
      </c>
      <c r="K46" s="325" t="str">
        <f t="shared" ref="K46:K61" si="7">IF((-E46+F46-H46+I46)&lt;=0," ",(-E46+F46-H46+I46))</f>
        <v xml:space="preserve"> </v>
      </c>
    </row>
    <row r="47" spans="1:11" ht="24" customHeight="1" x14ac:dyDescent="0.25">
      <c r="C47" s="556" t="s">
        <v>334</v>
      </c>
      <c r="D47" s="557"/>
      <c r="E47" s="310"/>
      <c r="F47" s="311"/>
      <c r="G47" s="24"/>
      <c r="H47" s="321"/>
      <c r="I47" s="313"/>
      <c r="J47" s="324" t="str">
        <f t="shared" si="6"/>
        <v xml:space="preserve"> </v>
      </c>
      <c r="K47" s="325" t="str">
        <f t="shared" si="7"/>
        <v xml:space="preserve"> </v>
      </c>
    </row>
    <row r="48" spans="1:11" x14ac:dyDescent="0.25">
      <c r="A48" s="8"/>
      <c r="B48" s="8"/>
      <c r="C48" s="11" t="s">
        <v>70</v>
      </c>
      <c r="D48" s="13"/>
      <c r="E48" s="310"/>
      <c r="F48" s="333"/>
      <c r="G48" s="22"/>
      <c r="H48" s="320"/>
      <c r="I48" s="311"/>
      <c r="J48" s="324" t="str">
        <f t="shared" si="6"/>
        <v xml:space="preserve"> </v>
      </c>
      <c r="K48" s="325" t="str">
        <f t="shared" si="7"/>
        <v xml:space="preserve"> </v>
      </c>
    </row>
    <row r="49" spans="1:11" ht="12.75" customHeight="1" x14ac:dyDescent="0.25">
      <c r="B49" s="685" t="s">
        <v>114</v>
      </c>
      <c r="C49" s="685"/>
      <c r="D49" s="600"/>
      <c r="E49" s="308"/>
      <c r="F49" s="309"/>
      <c r="G49" s="31"/>
      <c r="H49" s="319"/>
      <c r="I49" s="309"/>
      <c r="J49" s="308"/>
      <c r="K49" s="309"/>
    </row>
    <row r="50" spans="1:11" x14ac:dyDescent="0.25">
      <c r="C50" s="11" t="s">
        <v>159</v>
      </c>
      <c r="D50" s="13"/>
      <c r="E50" s="310"/>
      <c r="F50" s="311"/>
      <c r="G50" s="31"/>
      <c r="H50" s="319"/>
      <c r="I50" s="309"/>
      <c r="J50" s="324" t="str">
        <f t="shared" si="6"/>
        <v xml:space="preserve"> </v>
      </c>
      <c r="K50" s="325" t="str">
        <f t="shared" si="7"/>
        <v xml:space="preserve"> </v>
      </c>
    </row>
    <row r="51" spans="1:11" ht="24" customHeight="1" x14ac:dyDescent="0.25">
      <c r="C51" s="556" t="s">
        <v>211</v>
      </c>
      <c r="D51" s="557"/>
      <c r="E51" s="312"/>
      <c r="F51" s="313"/>
      <c r="G51" s="24"/>
      <c r="H51" s="321"/>
      <c r="I51" s="313"/>
      <c r="J51" s="324" t="str">
        <f t="shared" si="6"/>
        <v xml:space="preserve"> </v>
      </c>
      <c r="K51" s="325" t="str">
        <f t="shared" si="7"/>
        <v xml:space="preserve"> </v>
      </c>
    </row>
    <row r="52" spans="1:11" x14ac:dyDescent="0.25">
      <c r="A52" s="8"/>
      <c r="B52" s="8"/>
      <c r="C52" s="11" t="s">
        <v>70</v>
      </c>
      <c r="D52" s="13"/>
      <c r="E52" s="310"/>
      <c r="F52" s="311"/>
      <c r="G52" s="22"/>
      <c r="H52" s="320"/>
      <c r="I52" s="311"/>
      <c r="J52" s="324" t="str">
        <f t="shared" si="6"/>
        <v xml:space="preserve"> </v>
      </c>
      <c r="K52" s="325" t="str">
        <f t="shared" si="7"/>
        <v xml:space="preserve"> </v>
      </c>
    </row>
    <row r="53" spans="1:11" ht="13.5" customHeight="1" x14ac:dyDescent="0.25">
      <c r="B53" s="685" t="s">
        <v>115</v>
      </c>
      <c r="C53" s="685"/>
      <c r="D53" s="600"/>
      <c r="E53" s="308"/>
      <c r="F53" s="309"/>
      <c r="G53" s="31"/>
      <c r="H53" s="319"/>
      <c r="I53" s="309"/>
      <c r="J53" s="353"/>
      <c r="K53" s="354"/>
    </row>
    <row r="54" spans="1:11" x14ac:dyDescent="0.25">
      <c r="C54" s="11" t="s">
        <v>159</v>
      </c>
      <c r="D54" s="13"/>
      <c r="E54" s="310"/>
      <c r="F54" s="311"/>
      <c r="G54" s="31"/>
      <c r="H54" s="319"/>
      <c r="I54" s="309"/>
      <c r="J54" s="355" t="str">
        <f t="shared" si="6"/>
        <v xml:space="preserve"> </v>
      </c>
      <c r="K54" s="356" t="str">
        <f t="shared" si="7"/>
        <v xml:space="preserve"> </v>
      </c>
    </row>
    <row r="55" spans="1:11" ht="24.75" customHeight="1" x14ac:dyDescent="0.25">
      <c r="C55" s="556" t="s">
        <v>334</v>
      </c>
      <c r="D55" s="557"/>
      <c r="E55" s="312"/>
      <c r="F55" s="313"/>
      <c r="G55" s="24"/>
      <c r="H55" s="321"/>
      <c r="I55" s="313"/>
      <c r="J55" s="355" t="str">
        <f t="shared" si="6"/>
        <v xml:space="preserve"> </v>
      </c>
      <c r="K55" s="356" t="str">
        <f t="shared" si="7"/>
        <v xml:space="preserve"> </v>
      </c>
    </row>
    <row r="56" spans="1:11" x14ac:dyDescent="0.25">
      <c r="A56" s="8"/>
      <c r="B56" s="8"/>
      <c r="C56" s="11" t="s">
        <v>70</v>
      </c>
      <c r="D56" s="13"/>
      <c r="E56" s="310"/>
      <c r="F56" s="311"/>
      <c r="G56" s="284"/>
      <c r="H56" s="348"/>
      <c r="I56" s="337"/>
      <c r="J56" s="355" t="str">
        <f t="shared" si="6"/>
        <v xml:space="preserve"> </v>
      </c>
      <c r="K56" s="356" t="str">
        <f t="shared" si="7"/>
        <v xml:space="preserve"> </v>
      </c>
    </row>
    <row r="57" spans="1:11" x14ac:dyDescent="0.25">
      <c r="A57" s="7" t="s">
        <v>68</v>
      </c>
      <c r="B57" s="16" t="s">
        <v>209</v>
      </c>
      <c r="C57" s="8"/>
      <c r="D57" s="35"/>
      <c r="E57" s="334"/>
      <c r="F57" s="335"/>
      <c r="G57" s="285"/>
      <c r="H57" s="349"/>
      <c r="I57" s="339"/>
      <c r="J57" s="338"/>
      <c r="K57" s="339"/>
    </row>
    <row r="58" spans="1:11" x14ac:dyDescent="0.25">
      <c r="C58" s="11" t="s">
        <v>159</v>
      </c>
      <c r="D58" s="11"/>
      <c r="E58" s="336"/>
      <c r="F58" s="337"/>
      <c r="G58" s="285"/>
      <c r="H58" s="349"/>
      <c r="I58" s="339"/>
      <c r="J58" s="355" t="str">
        <f t="shared" si="6"/>
        <v xml:space="preserve"> </v>
      </c>
      <c r="K58" s="356" t="str">
        <f t="shared" si="7"/>
        <v xml:space="preserve"> </v>
      </c>
    </row>
    <row r="59" spans="1:11" ht="24.75" customHeight="1" x14ac:dyDescent="0.25">
      <c r="C59" s="556" t="s">
        <v>334</v>
      </c>
      <c r="D59" s="557"/>
      <c r="E59" s="336"/>
      <c r="F59" s="337"/>
      <c r="G59" s="284"/>
      <c r="H59" s="348"/>
      <c r="I59" s="337"/>
      <c r="J59" s="355" t="str">
        <f t="shared" si="6"/>
        <v xml:space="preserve"> </v>
      </c>
      <c r="K59" s="356" t="str">
        <f t="shared" si="7"/>
        <v xml:space="preserve"> </v>
      </c>
    </row>
    <row r="60" spans="1:11" x14ac:dyDescent="0.25">
      <c r="C60" s="11" t="s">
        <v>117</v>
      </c>
      <c r="D60" s="11"/>
      <c r="E60" s="336"/>
      <c r="F60" s="337"/>
      <c r="G60" s="284"/>
      <c r="H60" s="348"/>
      <c r="I60" s="337"/>
      <c r="J60" s="355" t="str">
        <f t="shared" si="6"/>
        <v xml:space="preserve"> </v>
      </c>
      <c r="K60" s="356" t="str">
        <f t="shared" si="7"/>
        <v xml:space="preserve"> </v>
      </c>
    </row>
    <row r="61" spans="1:11" x14ac:dyDescent="0.25">
      <c r="C61" s="11" t="s">
        <v>118</v>
      </c>
      <c r="D61" s="13"/>
      <c r="E61" s="336"/>
      <c r="F61" s="337"/>
      <c r="G61" s="284"/>
      <c r="H61" s="348"/>
      <c r="I61" s="337"/>
      <c r="J61" s="355" t="str">
        <f t="shared" si="6"/>
        <v xml:space="preserve"> </v>
      </c>
      <c r="K61" s="356" t="str">
        <f t="shared" si="7"/>
        <v xml:space="preserve"> </v>
      </c>
    </row>
    <row r="62" spans="1:11" x14ac:dyDescent="0.25">
      <c r="A62" s="7"/>
      <c r="B62" s="16" t="s">
        <v>83</v>
      </c>
      <c r="D62" s="11"/>
      <c r="E62" s="338"/>
      <c r="F62" s="339"/>
      <c r="G62" s="285"/>
      <c r="H62" s="349"/>
      <c r="I62" s="339"/>
      <c r="J62" s="338"/>
      <c r="K62" s="339"/>
    </row>
    <row r="63" spans="1:11" x14ac:dyDescent="0.25">
      <c r="C63" s="11" t="s">
        <v>159</v>
      </c>
      <c r="D63" s="11"/>
      <c r="E63" s="336"/>
      <c r="F63" s="337"/>
      <c r="G63" s="285"/>
      <c r="H63" s="349"/>
      <c r="I63" s="339"/>
      <c r="J63" s="355" t="str">
        <f>IF((E63-F63+H63-I63)&lt;=0," ",(E63-F63+H63-I63))</f>
        <v xml:space="preserve"> </v>
      </c>
      <c r="K63" s="356" t="str">
        <f>IF((-E63+F63-H63+I63)&lt;=0," ",(-E63+F63-H63+I63))</f>
        <v xml:space="preserve"> </v>
      </c>
    </row>
    <row r="64" spans="1:11" ht="24" customHeight="1" x14ac:dyDescent="0.25">
      <c r="C64" s="556" t="s">
        <v>334</v>
      </c>
      <c r="D64" s="557"/>
      <c r="E64" s="336"/>
      <c r="F64" s="337"/>
      <c r="G64" s="284"/>
      <c r="H64" s="348"/>
      <c r="I64" s="337"/>
      <c r="J64" s="355" t="str">
        <f>IF((E64-F64+H64-I64)&lt;=0," ",(E64-F64+H64-I64))</f>
        <v xml:space="preserve"> </v>
      </c>
      <c r="K64" s="356" t="str">
        <f>IF((-E64+F64-H64+I64)&lt;=0," ",(-E64+F64-H64+I64))</f>
        <v xml:space="preserve"> </v>
      </c>
    </row>
    <row r="65" spans="1:11" ht="24" customHeight="1" x14ac:dyDescent="0.25">
      <c r="C65" s="686" t="s">
        <v>71</v>
      </c>
      <c r="D65" s="687"/>
      <c r="E65" s="340" t="str">
        <f>F186</f>
        <v xml:space="preserve"> </v>
      </c>
      <c r="F65" s="341" t="str">
        <f>E186</f>
        <v xml:space="preserve"> </v>
      </c>
      <c r="G65" s="286"/>
      <c r="H65" s="350">
        <f>I186</f>
        <v>0</v>
      </c>
      <c r="I65" s="341">
        <f>H186</f>
        <v>0</v>
      </c>
      <c r="J65" s="340" t="str">
        <f>K186</f>
        <v xml:space="preserve"> </v>
      </c>
      <c r="K65" s="341" t="str">
        <f>J186</f>
        <v xml:space="preserve"> </v>
      </c>
    </row>
    <row r="66" spans="1:11" x14ac:dyDescent="0.25">
      <c r="C66" s="11" t="s">
        <v>70</v>
      </c>
      <c r="D66" s="11"/>
      <c r="E66" s="336"/>
      <c r="F66" s="337"/>
      <c r="G66" s="284"/>
      <c r="H66" s="348"/>
      <c r="I66" s="337"/>
      <c r="J66" s="355" t="str">
        <f>IF((E66-F66+H66-I66)&lt;=0," ",(E66-F66+H66-I66))</f>
        <v xml:space="preserve"> </v>
      </c>
      <c r="K66" s="356" t="str">
        <f>IF((-E66+F66-H66+I66)&lt;=0," ",(-E66+F66-H66+I66))</f>
        <v xml:space="preserve"> </v>
      </c>
    </row>
    <row r="67" spans="1:11" ht="24" customHeight="1" x14ac:dyDescent="0.25">
      <c r="A67" s="7" t="s">
        <v>68</v>
      </c>
      <c r="B67" s="599" t="s">
        <v>210</v>
      </c>
      <c r="C67" s="599"/>
      <c r="D67" s="600"/>
      <c r="E67" s="338"/>
      <c r="F67" s="339"/>
      <c r="G67" s="285"/>
      <c r="H67" s="349"/>
      <c r="I67" s="339"/>
      <c r="J67" s="338"/>
      <c r="K67" s="339"/>
    </row>
    <row r="68" spans="1:11" x14ac:dyDescent="0.25">
      <c r="C68" s="11" t="s">
        <v>159</v>
      </c>
      <c r="D68" s="13"/>
      <c r="E68" s="336"/>
      <c r="F68" s="337"/>
      <c r="G68" s="285"/>
      <c r="H68" s="349"/>
      <c r="I68" s="339"/>
      <c r="J68" s="355" t="str">
        <f>IF((E68-F68+H68-I68)&lt;=0," ",(E68-F68+H68-I68))</f>
        <v xml:space="preserve"> </v>
      </c>
      <c r="K68" s="356" t="str">
        <f>IF((-E68+F68-H68+I68)&lt;=0," ",(-E68+F68-H68+I68))</f>
        <v xml:space="preserve"> </v>
      </c>
    </row>
    <row r="69" spans="1:11" ht="24.75" customHeight="1" x14ac:dyDescent="0.25">
      <c r="C69" s="556" t="s">
        <v>334</v>
      </c>
      <c r="D69" s="557"/>
      <c r="E69" s="336"/>
      <c r="F69" s="337"/>
      <c r="G69" s="284"/>
      <c r="H69" s="348"/>
      <c r="I69" s="337"/>
      <c r="J69" s="355" t="str">
        <f>IF((E69-F69+H69-I69)&lt;=0," ",(E69-F69+H69-I69))</f>
        <v xml:space="preserve"> </v>
      </c>
      <c r="K69" s="356" t="str">
        <f>IF((-E69+F69-H69+I69)&lt;=0," ",(-E69+F69-H69+I69))</f>
        <v xml:space="preserve"> </v>
      </c>
    </row>
    <row r="70" spans="1:11" x14ac:dyDescent="0.25">
      <c r="A70" s="8"/>
      <c r="B70" s="8"/>
      <c r="C70" s="11" t="s">
        <v>148</v>
      </c>
      <c r="D70" s="11"/>
      <c r="E70" s="336"/>
      <c r="F70" s="337"/>
      <c r="G70" s="284"/>
      <c r="H70" s="348"/>
      <c r="I70" s="337"/>
      <c r="J70" s="355" t="str">
        <f>IF((E70-F70+H70-I70)&lt;=0," ",(E70-F70+H70-I70))</f>
        <v xml:space="preserve"> </v>
      </c>
      <c r="K70" s="356" t="str">
        <f>IF((-E70+F70-H70+I70)&lt;=0," ",(-E70+F70-H70+I70))</f>
        <v xml:space="preserve"> </v>
      </c>
    </row>
    <row r="71" spans="1:11" ht="12.75" customHeight="1" x14ac:dyDescent="0.25">
      <c r="A71" s="7"/>
      <c r="B71" s="599" t="s">
        <v>281</v>
      </c>
      <c r="C71" s="599"/>
      <c r="D71" s="600"/>
      <c r="E71" s="338"/>
      <c r="F71" s="339"/>
      <c r="G71" s="285"/>
      <c r="H71" s="349"/>
      <c r="I71" s="339"/>
      <c r="J71" s="338"/>
      <c r="K71" s="339"/>
    </row>
    <row r="72" spans="1:11" x14ac:dyDescent="0.25">
      <c r="C72" s="11" t="s">
        <v>159</v>
      </c>
      <c r="D72" s="13"/>
      <c r="E72" s="336"/>
      <c r="F72" s="337"/>
      <c r="G72" s="285"/>
      <c r="H72" s="349"/>
      <c r="I72" s="339"/>
      <c r="J72" s="355" t="str">
        <f>IF((E72-F72+H72-I72)&lt;=0," ",(E72-F72+H72-I72))</f>
        <v xml:space="preserve"> </v>
      </c>
      <c r="K72" s="356" t="str">
        <f>IF((-E72+F72-H72+I72)&lt;=0," ",(-E72+F72-H72+I72))</f>
        <v xml:space="preserve"> </v>
      </c>
    </row>
    <row r="73" spans="1:11" x14ac:dyDescent="0.25">
      <c r="A73" s="8"/>
      <c r="B73" s="8"/>
      <c r="C73" s="556" t="s">
        <v>280</v>
      </c>
      <c r="D73" s="557"/>
      <c r="E73" s="336"/>
      <c r="F73" s="337"/>
      <c r="G73" s="284"/>
      <c r="H73" s="348"/>
      <c r="I73" s="337"/>
      <c r="J73" s="355" t="str">
        <f>IF((E73-F73+H73-I73)&lt;=0," ",(E73-F73+H73-I73))</f>
        <v xml:space="preserve"> </v>
      </c>
      <c r="K73" s="356" t="str">
        <f>IF((-E73+F73-H73+I73)&lt;=0," ",(-E73+F73-H73+I73))</f>
        <v xml:space="preserve"> </v>
      </c>
    </row>
    <row r="74" spans="1:11" x14ac:dyDescent="0.25">
      <c r="A74" s="8"/>
      <c r="B74" s="8"/>
      <c r="C74" s="556" t="s">
        <v>282</v>
      </c>
      <c r="D74" s="557"/>
      <c r="E74" s="336"/>
      <c r="F74" s="337"/>
      <c r="G74" s="284"/>
      <c r="H74" s="348"/>
      <c r="I74" s="337"/>
      <c r="J74" s="355" t="str">
        <f>IF((E74-F74+H74-I74)&lt;=0," ",(E74-F74+H74-I74))</f>
        <v xml:space="preserve"> </v>
      </c>
      <c r="K74" s="356" t="str">
        <f>IF((-E74+F74-H74+I74)&lt;=0," ",(-E74+F74-H74+I74))</f>
        <v xml:space="preserve"> </v>
      </c>
    </row>
    <row r="75" spans="1:11" ht="24.75" customHeight="1" x14ac:dyDescent="0.25">
      <c r="A75" s="8"/>
      <c r="B75" s="8"/>
      <c r="C75" s="597" t="s">
        <v>283</v>
      </c>
      <c r="D75" s="598"/>
      <c r="E75" s="342"/>
      <c r="F75" s="343"/>
      <c r="G75" s="287"/>
      <c r="H75" s="351"/>
      <c r="I75" s="343"/>
      <c r="J75" s="357" t="str">
        <f>IF((E75-F75+H75-I75)&lt;=0," ",(E75-F75+H75-I75))</f>
        <v xml:space="preserve"> </v>
      </c>
      <c r="K75" s="358" t="str">
        <f>IF((-E75+F75-H75+I75)&lt;=0," ",(-E75+F75-H75+I75))</f>
        <v xml:space="preserve"> </v>
      </c>
    </row>
    <row r="76" spans="1:11" ht="24" customHeight="1" x14ac:dyDescent="0.25">
      <c r="A76" s="654" t="s">
        <v>191</v>
      </c>
      <c r="B76" s="654"/>
      <c r="C76" s="654"/>
      <c r="D76" s="655"/>
      <c r="E76" s="316">
        <f>SUM(E41:E75)</f>
        <v>0</v>
      </c>
      <c r="F76" s="317">
        <f>SUM(F41:F75)</f>
        <v>0</v>
      </c>
      <c r="G76" s="241"/>
      <c r="H76" s="323">
        <f>SUM(H41:H75)</f>
        <v>0</v>
      </c>
      <c r="I76" s="317">
        <f>SUM(I41:I75)</f>
        <v>0</v>
      </c>
      <c r="J76" s="316">
        <f>SUM(J41:J75)</f>
        <v>0</v>
      </c>
      <c r="K76" s="317">
        <f>SUM(K41:K75)</f>
        <v>0</v>
      </c>
    </row>
    <row r="77" spans="1:11" ht="24" customHeight="1" x14ac:dyDescent="0.25">
      <c r="A77" s="654" t="s">
        <v>153</v>
      </c>
      <c r="B77" s="654"/>
      <c r="C77" s="654"/>
      <c r="D77" s="655"/>
      <c r="E77" s="344">
        <f>E32+E76</f>
        <v>0</v>
      </c>
      <c r="F77" s="345">
        <f>F32+F76</f>
        <v>0</v>
      </c>
      <c r="G77" s="172"/>
      <c r="H77" s="352">
        <f>H32+H76</f>
        <v>0</v>
      </c>
      <c r="I77" s="317">
        <f>I32+I76</f>
        <v>0</v>
      </c>
      <c r="J77" s="344">
        <f>J32+J76</f>
        <v>0</v>
      </c>
      <c r="K77" s="345">
        <f>K32+K76</f>
        <v>0</v>
      </c>
    </row>
    <row r="78" spans="1:11" s="3" customFormat="1" x14ac:dyDescent="0.25">
      <c r="A78" s="8"/>
      <c r="B78" s="8"/>
      <c r="C78" s="8"/>
      <c r="D78" s="8"/>
      <c r="E78" s="124"/>
      <c r="F78" s="124"/>
      <c r="G78" s="10"/>
      <c r="H78" s="10"/>
      <c r="I78" s="10"/>
      <c r="J78" s="43"/>
      <c r="K78" s="43"/>
    </row>
    <row r="79" spans="1:11" ht="17.25" customHeight="1" x14ac:dyDescent="0.25">
      <c r="A79" s="601" t="s">
        <v>261</v>
      </c>
      <c r="B79" s="602"/>
      <c r="C79" s="602"/>
      <c r="D79" s="602"/>
      <c r="E79" s="602"/>
      <c r="F79" s="602"/>
      <c r="G79" s="602"/>
      <c r="H79" s="602"/>
      <c r="I79" s="602"/>
      <c r="J79" s="602"/>
      <c r="K79" s="603"/>
    </row>
    <row r="80" spans="1:11" s="51" customFormat="1" ht="13.5" customHeight="1" x14ac:dyDescent="0.25">
      <c r="A80" s="637" t="s">
        <v>149</v>
      </c>
      <c r="B80" s="638"/>
      <c r="C80" s="638"/>
      <c r="D80" s="639"/>
      <c r="E80" s="620" t="s">
        <v>104</v>
      </c>
      <c r="F80" s="622"/>
      <c r="G80" s="620" t="s">
        <v>36</v>
      </c>
      <c r="H80" s="621"/>
      <c r="I80" s="622"/>
      <c r="J80" s="620" t="s">
        <v>105</v>
      </c>
      <c r="K80" s="622"/>
    </row>
    <row r="81" spans="1:11" s="51" customFormat="1" ht="11.25" customHeight="1" x14ac:dyDescent="0.25">
      <c r="A81" s="640"/>
      <c r="B81" s="641"/>
      <c r="C81" s="641"/>
      <c r="D81" s="642"/>
      <c r="E81" s="623"/>
      <c r="F81" s="625"/>
      <c r="G81" s="623"/>
      <c r="H81" s="624"/>
      <c r="I81" s="625"/>
      <c r="J81" s="623"/>
      <c r="K81" s="625"/>
    </row>
    <row r="82" spans="1:11" x14ac:dyDescent="0.25">
      <c r="E82" s="18" t="s">
        <v>25</v>
      </c>
      <c r="F82" s="19" t="s">
        <v>26</v>
      </c>
      <c r="G82" s="26" t="s">
        <v>5</v>
      </c>
      <c r="H82" s="27" t="s">
        <v>25</v>
      </c>
      <c r="I82" s="19" t="s">
        <v>26</v>
      </c>
      <c r="J82" s="18" t="s">
        <v>25</v>
      </c>
      <c r="K82" s="19" t="s">
        <v>26</v>
      </c>
    </row>
    <row r="83" spans="1:11" ht="14" x14ac:dyDescent="0.3">
      <c r="A83" s="47" t="s">
        <v>72</v>
      </c>
      <c r="B83" s="47"/>
      <c r="E83" s="306"/>
      <c r="F83" s="307"/>
      <c r="G83" s="20"/>
      <c r="H83" s="318"/>
      <c r="I83" s="307"/>
      <c r="J83" s="306"/>
      <c r="K83" s="307"/>
    </row>
    <row r="84" spans="1:11" ht="13" x14ac:dyDescent="0.3">
      <c r="A84" s="49" t="s">
        <v>16</v>
      </c>
      <c r="B84" s="49"/>
      <c r="C84" s="245"/>
      <c r="D84" s="13"/>
      <c r="E84" s="328"/>
      <c r="F84" s="329"/>
      <c r="G84" s="31"/>
      <c r="H84" s="346"/>
      <c r="I84" s="329"/>
      <c r="J84" s="328"/>
      <c r="K84" s="329"/>
    </row>
    <row r="85" spans="1:11" x14ac:dyDescent="0.25">
      <c r="A85" s="16"/>
      <c r="B85" s="17" t="s">
        <v>73</v>
      </c>
      <c r="C85" s="11"/>
      <c r="D85" s="11"/>
      <c r="E85" s="328"/>
      <c r="F85" s="329"/>
      <c r="G85" s="31"/>
      <c r="H85" s="346"/>
      <c r="I85" s="329"/>
      <c r="J85" s="328"/>
      <c r="K85" s="329"/>
    </row>
    <row r="86" spans="1:11" x14ac:dyDescent="0.25">
      <c r="C86" s="14" t="s">
        <v>17</v>
      </c>
      <c r="D86" s="11"/>
      <c r="E86" s="310"/>
      <c r="F86" s="311"/>
      <c r="G86" s="22"/>
      <c r="H86" s="320"/>
      <c r="I86" s="311"/>
      <c r="J86" s="324" t="str">
        <f t="shared" ref="J86:J92" si="8">IF((E86-F86+H86-I86)&lt;=0," ",(E86-F86+H86-I86))</f>
        <v xml:space="preserve"> </v>
      </c>
      <c r="K86" s="325" t="str">
        <f t="shared" ref="K86:K92" si="9">IF((-E86+F86-H86+I86)&lt;=0," ",(-E86+F86-H86+I86))</f>
        <v xml:space="preserve"> </v>
      </c>
    </row>
    <row r="87" spans="1:11" x14ac:dyDescent="0.25">
      <c r="C87" s="14" t="s">
        <v>200</v>
      </c>
      <c r="D87" s="11"/>
      <c r="E87" s="310"/>
      <c r="F87" s="311"/>
      <c r="G87" s="22"/>
      <c r="H87" s="320"/>
      <c r="I87" s="311"/>
      <c r="J87" s="324" t="str">
        <f t="shared" si="8"/>
        <v xml:space="preserve"> </v>
      </c>
      <c r="K87" s="325" t="str">
        <f t="shared" si="9"/>
        <v xml:space="preserve"> </v>
      </c>
    </row>
    <row r="88" spans="1:11" x14ac:dyDescent="0.25">
      <c r="C88" s="14" t="s">
        <v>32</v>
      </c>
      <c r="D88" s="11"/>
      <c r="E88" s="310"/>
      <c r="F88" s="311"/>
      <c r="G88" s="22"/>
      <c r="H88" s="320"/>
      <c r="I88" s="311"/>
      <c r="J88" s="324" t="str">
        <f t="shared" si="8"/>
        <v xml:space="preserve"> </v>
      </c>
      <c r="K88" s="325" t="str">
        <f t="shared" si="9"/>
        <v xml:space="preserve"> </v>
      </c>
    </row>
    <row r="89" spans="1:11" x14ac:dyDescent="0.25">
      <c r="C89" s="15" t="s">
        <v>22</v>
      </c>
      <c r="D89" s="12"/>
      <c r="E89" s="312"/>
      <c r="F89" s="313"/>
      <c r="G89" s="24"/>
      <c r="H89" s="321"/>
      <c r="I89" s="313"/>
      <c r="J89" s="324" t="str">
        <f t="shared" si="8"/>
        <v xml:space="preserve"> </v>
      </c>
      <c r="K89" s="325" t="str">
        <f t="shared" si="9"/>
        <v xml:space="preserve"> </v>
      </c>
    </row>
    <row r="90" spans="1:11" x14ac:dyDescent="0.25">
      <c r="C90" s="15" t="s">
        <v>41</v>
      </c>
      <c r="D90" s="12"/>
      <c r="E90" s="312"/>
      <c r="F90" s="313"/>
      <c r="G90" s="24"/>
      <c r="H90" s="321"/>
      <c r="I90" s="313"/>
      <c r="J90" s="324" t="str">
        <f t="shared" si="8"/>
        <v xml:space="preserve"> </v>
      </c>
      <c r="K90" s="325" t="str">
        <f t="shared" si="9"/>
        <v xml:space="preserve"> </v>
      </c>
    </row>
    <row r="91" spans="1:11" x14ac:dyDescent="0.25">
      <c r="C91" s="14" t="s">
        <v>42</v>
      </c>
      <c r="D91" s="11"/>
      <c r="E91" s="310"/>
      <c r="F91" s="311"/>
      <c r="G91" s="22"/>
      <c r="H91" s="320"/>
      <c r="I91" s="311"/>
      <c r="J91" s="324" t="str">
        <f t="shared" si="8"/>
        <v xml:space="preserve"> </v>
      </c>
      <c r="K91" s="325" t="str">
        <f t="shared" si="9"/>
        <v xml:space="preserve"> </v>
      </c>
    </row>
    <row r="92" spans="1:11" x14ac:dyDescent="0.25">
      <c r="C92" s="14" t="s">
        <v>43</v>
      </c>
      <c r="D92" s="11"/>
      <c r="E92" s="310"/>
      <c r="F92" s="311"/>
      <c r="G92" s="22"/>
      <c r="H92" s="320"/>
      <c r="I92" s="311"/>
      <c r="J92" s="324" t="str">
        <f t="shared" si="8"/>
        <v xml:space="preserve"> </v>
      </c>
      <c r="K92" s="325" t="str">
        <f t="shared" si="9"/>
        <v xml:space="preserve"> </v>
      </c>
    </row>
    <row r="93" spans="1:11" x14ac:dyDescent="0.25">
      <c r="C93" s="275" t="s">
        <v>248</v>
      </c>
      <c r="D93" s="275"/>
      <c r="E93" s="310"/>
      <c r="F93" s="311"/>
      <c r="G93" s="22"/>
      <c r="H93" s="320"/>
      <c r="I93" s="311"/>
      <c r="J93" s="324" t="str">
        <f>IF((E93-F93+H93-I93)&lt;=0," ",(E93-F93+H93-I93))</f>
        <v xml:space="preserve"> </v>
      </c>
      <c r="K93" s="325" t="str">
        <f>IF((-E93+F93-H93+I93)&lt;=0," ",(-E93+F93-H93+I93))</f>
        <v xml:space="preserve"> </v>
      </c>
    </row>
    <row r="94" spans="1:11" x14ac:dyDescent="0.25">
      <c r="C94" s="275" t="s">
        <v>249</v>
      </c>
      <c r="D94" s="275"/>
      <c r="E94" s="310"/>
      <c r="F94" s="311"/>
      <c r="G94" s="22"/>
      <c r="H94" s="320"/>
      <c r="I94" s="311"/>
      <c r="J94" s="324" t="str">
        <f>IF((E94-F94+H94-I94)&lt;=0," ",(E94-F94+H94-I94))</f>
        <v xml:space="preserve"> </v>
      </c>
      <c r="K94" s="325" t="str">
        <f>IF((-E94+F94-H94+I94)&lt;=0," ",(-E94+F94-H94+I94))</f>
        <v xml:space="preserve"> </v>
      </c>
    </row>
    <row r="95" spans="1:11" x14ac:dyDescent="0.25">
      <c r="C95" s="275" t="s">
        <v>27</v>
      </c>
      <c r="D95" s="276"/>
      <c r="E95" s="312"/>
      <c r="F95" s="313"/>
      <c r="G95" s="24"/>
      <c r="H95" s="321"/>
      <c r="I95" s="313"/>
      <c r="J95" s="324" t="str">
        <f>IF((E95-F95+H95-I95)&lt;=0," ",(E95-F95+H95-I95))</f>
        <v xml:space="preserve"> </v>
      </c>
      <c r="K95" s="325" t="str">
        <f>IF((-E95+F95-H95+I95)&lt;=0," ",(-E95+F95-H95+I95))</f>
        <v xml:space="preserve"> </v>
      </c>
    </row>
    <row r="96" spans="1:11" x14ac:dyDescent="0.25">
      <c r="C96" s="275" t="s">
        <v>250</v>
      </c>
      <c r="D96" s="276"/>
      <c r="E96" s="312"/>
      <c r="F96" s="313"/>
      <c r="G96" s="24"/>
      <c r="H96" s="321"/>
      <c r="I96" s="313"/>
      <c r="J96" s="324" t="str">
        <f>IF((E96-F96+H96-I96)&lt;=0," ",(E96-F96+H96-I96))</f>
        <v xml:space="preserve"> </v>
      </c>
      <c r="K96" s="325" t="str">
        <f>IF((-E96+F96-H96+I96)&lt;=0," ",(-E96+F96-H96+I96))</f>
        <v xml:space="preserve"> </v>
      </c>
    </row>
    <row r="97" spans="1:11" x14ac:dyDescent="0.25">
      <c r="B97" s="17" t="s">
        <v>74</v>
      </c>
      <c r="D97" s="12"/>
      <c r="E97" s="353"/>
      <c r="F97" s="354"/>
      <c r="G97" s="213"/>
      <c r="H97" s="365"/>
      <c r="I97" s="354"/>
      <c r="J97" s="353"/>
      <c r="K97" s="309"/>
    </row>
    <row r="98" spans="1:11" x14ac:dyDescent="0.25">
      <c r="C98" s="14" t="s">
        <v>17</v>
      </c>
      <c r="D98" s="11"/>
      <c r="E98" s="310"/>
      <c r="F98" s="311"/>
      <c r="G98" s="22"/>
      <c r="H98" s="320"/>
      <c r="I98" s="311"/>
      <c r="J98" s="324" t="str">
        <f t="shared" ref="J98:J106" si="10">IF((E98-F98+H98-I98)&lt;=0," ",(E98-F98+H98-I98))</f>
        <v xml:space="preserve"> </v>
      </c>
      <c r="K98" s="325" t="str">
        <f t="shared" ref="K98:K106" si="11">IF((-E98+F98-H98+I98)&lt;=0," ",(-E98+F98-H98+I98))</f>
        <v xml:space="preserve"> </v>
      </c>
    </row>
    <row r="99" spans="1:11" x14ac:dyDescent="0.25">
      <c r="C99" s="14" t="s">
        <v>32</v>
      </c>
      <c r="D99" s="11"/>
      <c r="E99" s="310"/>
      <c r="F99" s="311"/>
      <c r="G99" s="22"/>
      <c r="H99" s="320"/>
      <c r="I99" s="311"/>
      <c r="J99" s="324" t="str">
        <f t="shared" si="10"/>
        <v xml:space="preserve"> </v>
      </c>
      <c r="K99" s="325" t="str">
        <f t="shared" si="11"/>
        <v xml:space="preserve"> </v>
      </c>
    </row>
    <row r="100" spans="1:11" x14ac:dyDescent="0.25">
      <c r="C100" s="14" t="s">
        <v>22</v>
      </c>
      <c r="D100" s="11"/>
      <c r="E100" s="310"/>
      <c r="F100" s="311"/>
      <c r="G100" s="22"/>
      <c r="H100" s="320"/>
      <c r="I100" s="311"/>
      <c r="J100" s="324" t="str">
        <f t="shared" si="10"/>
        <v xml:space="preserve"> </v>
      </c>
      <c r="K100" s="325" t="str">
        <f t="shared" si="11"/>
        <v xml:space="preserve"> </v>
      </c>
    </row>
    <row r="101" spans="1:11" x14ac:dyDescent="0.25">
      <c r="C101" s="14" t="s">
        <v>42</v>
      </c>
      <c r="D101" s="11"/>
      <c r="E101" s="310"/>
      <c r="F101" s="311"/>
      <c r="G101" s="22"/>
      <c r="H101" s="320"/>
      <c r="I101" s="311"/>
      <c r="J101" s="324" t="str">
        <f t="shared" si="10"/>
        <v xml:space="preserve"> </v>
      </c>
      <c r="K101" s="325" t="str">
        <f t="shared" si="11"/>
        <v xml:space="preserve"> </v>
      </c>
    </row>
    <row r="102" spans="1:11" x14ac:dyDescent="0.25">
      <c r="C102" s="14" t="s">
        <v>27</v>
      </c>
      <c r="D102" s="11"/>
      <c r="E102" s="308"/>
      <c r="F102" s="309"/>
      <c r="G102" s="31"/>
      <c r="H102" s="319"/>
      <c r="I102" s="309"/>
      <c r="J102" s="308"/>
      <c r="K102" s="309"/>
    </row>
    <row r="103" spans="1:11" x14ac:dyDescent="0.25">
      <c r="D103" s="14" t="s">
        <v>100</v>
      </c>
      <c r="E103" s="310"/>
      <c r="F103" s="311"/>
      <c r="G103" s="22"/>
      <c r="H103" s="320"/>
      <c r="I103" s="311"/>
      <c r="J103" s="324" t="str">
        <f t="shared" si="10"/>
        <v xml:space="preserve"> </v>
      </c>
      <c r="K103" s="325" t="str">
        <f t="shared" si="11"/>
        <v xml:space="preserve"> </v>
      </c>
    </row>
    <row r="104" spans="1:11" x14ac:dyDescent="0.25">
      <c r="D104" s="14" t="s">
        <v>101</v>
      </c>
      <c r="E104" s="310"/>
      <c r="F104" s="311"/>
      <c r="G104" s="22"/>
      <c r="H104" s="320"/>
      <c r="I104" s="311"/>
      <c r="J104" s="324" t="str">
        <f t="shared" si="10"/>
        <v xml:space="preserve"> </v>
      </c>
      <c r="K104" s="325" t="str">
        <f t="shared" si="11"/>
        <v xml:space="preserve"> </v>
      </c>
    </row>
    <row r="105" spans="1:11" ht="24.75" customHeight="1" x14ac:dyDescent="0.25">
      <c r="C105" s="597" t="s">
        <v>262</v>
      </c>
      <c r="D105" s="597"/>
      <c r="E105" s="310"/>
      <c r="F105" s="311"/>
      <c r="G105" s="22"/>
      <c r="H105" s="320"/>
      <c r="I105" s="311"/>
      <c r="J105" s="324" t="str">
        <f>IF((E105-F105+H105-I105)&lt;=0," ",(E105-F105+H105-I105))</f>
        <v xml:space="preserve"> </v>
      </c>
      <c r="K105" s="325" t="str">
        <f>IF((-E105+F105-H105+I105)&lt;=0," ",(-E105+F105-H105+I105))</f>
        <v xml:space="preserve"> </v>
      </c>
    </row>
    <row r="106" spans="1:11" x14ac:dyDescent="0.25">
      <c r="C106" s="597" t="s">
        <v>250</v>
      </c>
      <c r="D106" s="597" t="s">
        <v>320</v>
      </c>
      <c r="E106" s="310"/>
      <c r="F106" s="311"/>
      <c r="G106" s="22"/>
      <c r="H106" s="320"/>
      <c r="I106" s="311"/>
      <c r="J106" s="324" t="str">
        <f t="shared" si="10"/>
        <v xml:space="preserve"> </v>
      </c>
      <c r="K106" s="325" t="str">
        <f t="shared" si="11"/>
        <v xml:space="preserve"> </v>
      </c>
    </row>
    <row r="107" spans="1:11" ht="13" x14ac:dyDescent="0.3">
      <c r="A107" s="50" t="s">
        <v>152</v>
      </c>
      <c r="B107" s="50"/>
      <c r="C107" s="14"/>
      <c r="D107" s="14"/>
      <c r="E107" s="308"/>
      <c r="F107" s="309"/>
      <c r="G107" s="31"/>
      <c r="H107" s="319"/>
      <c r="I107" s="309"/>
      <c r="J107" s="308"/>
      <c r="K107" s="309"/>
    </row>
    <row r="108" spans="1:11" x14ac:dyDescent="0.25">
      <c r="C108" s="14" t="s">
        <v>18</v>
      </c>
      <c r="D108" s="14"/>
      <c r="E108" s="310"/>
      <c r="F108" s="311"/>
      <c r="G108" s="22"/>
      <c r="H108" s="320"/>
      <c r="I108" s="311"/>
      <c r="J108" s="324" t="str">
        <f t="shared" ref="J108:J116" si="12">IF((E108-F108+H108-I108)&lt;=0," ",(E108-F108+H108-I108))</f>
        <v xml:space="preserve"> </v>
      </c>
      <c r="K108" s="325" t="str">
        <f t="shared" ref="K108:K116" si="13">IF((-E108+F108-H108+I108)&lt;=0," ",(-E108+F108-H108+I108))</f>
        <v xml:space="preserve"> </v>
      </c>
    </row>
    <row r="109" spans="1:11" x14ac:dyDescent="0.25">
      <c r="C109" s="14" t="s">
        <v>19</v>
      </c>
      <c r="D109" s="14"/>
      <c r="E109" s="310"/>
      <c r="F109" s="311"/>
      <c r="G109" s="22"/>
      <c r="H109" s="320"/>
      <c r="I109" s="311"/>
      <c r="J109" s="324" t="str">
        <f t="shared" si="12"/>
        <v xml:space="preserve"> </v>
      </c>
      <c r="K109" s="325" t="str">
        <f t="shared" si="13"/>
        <v xml:space="preserve"> </v>
      </c>
    </row>
    <row r="110" spans="1:11" x14ac:dyDescent="0.25">
      <c r="C110" s="14" t="s">
        <v>20</v>
      </c>
      <c r="D110" s="14"/>
      <c r="E110" s="310"/>
      <c r="F110" s="311"/>
      <c r="G110" s="22"/>
      <c r="H110" s="320"/>
      <c r="I110" s="311"/>
      <c r="J110" s="324" t="str">
        <f t="shared" si="12"/>
        <v xml:space="preserve"> </v>
      </c>
      <c r="K110" s="325" t="str">
        <f t="shared" si="13"/>
        <v xml:space="preserve"> </v>
      </c>
    </row>
    <row r="111" spans="1:11" x14ac:dyDescent="0.25">
      <c r="C111" s="14" t="s">
        <v>21</v>
      </c>
      <c r="D111" s="14"/>
      <c r="E111" s="310"/>
      <c r="F111" s="311"/>
      <c r="G111" s="22"/>
      <c r="H111" s="320"/>
      <c r="I111" s="311"/>
      <c r="J111" s="324" t="str">
        <f t="shared" si="12"/>
        <v xml:space="preserve"> </v>
      </c>
      <c r="K111" s="325" t="str">
        <f t="shared" si="13"/>
        <v xml:space="preserve"> </v>
      </c>
    </row>
    <row r="112" spans="1:11" x14ac:dyDescent="0.25">
      <c r="C112" s="14" t="s">
        <v>58</v>
      </c>
      <c r="D112" s="14"/>
      <c r="E112" s="310"/>
      <c r="F112" s="311"/>
      <c r="G112" s="22"/>
      <c r="H112" s="320"/>
      <c r="I112" s="311"/>
      <c r="J112" s="324" t="str">
        <f t="shared" si="12"/>
        <v xml:space="preserve"> </v>
      </c>
      <c r="K112" s="325" t="str">
        <f t="shared" si="13"/>
        <v xml:space="preserve"> </v>
      </c>
    </row>
    <row r="113" spans="1:12" x14ac:dyDescent="0.25">
      <c r="C113" s="14" t="s">
        <v>59</v>
      </c>
      <c r="D113" s="14"/>
      <c r="E113" s="310"/>
      <c r="F113" s="311"/>
      <c r="G113" s="22"/>
      <c r="H113" s="320"/>
      <c r="I113" s="311"/>
      <c r="J113" s="324" t="str">
        <f t="shared" si="12"/>
        <v xml:space="preserve"> </v>
      </c>
      <c r="K113" s="325" t="str">
        <f t="shared" si="13"/>
        <v xml:space="preserve"> </v>
      </c>
    </row>
    <row r="114" spans="1:12" x14ac:dyDescent="0.25">
      <c r="C114" s="14" t="s">
        <v>6</v>
      </c>
      <c r="D114" s="14"/>
      <c r="E114" s="310"/>
      <c r="F114" s="311"/>
      <c r="G114" s="22"/>
      <c r="H114" s="320"/>
      <c r="I114" s="311"/>
      <c r="J114" s="324" t="str">
        <f t="shared" si="12"/>
        <v xml:space="preserve"> </v>
      </c>
      <c r="K114" s="325" t="str">
        <f t="shared" si="13"/>
        <v xml:space="preserve"> </v>
      </c>
      <c r="L114" s="149"/>
    </row>
    <row r="115" spans="1:12" x14ac:dyDescent="0.25">
      <c r="C115" s="14" t="s">
        <v>49</v>
      </c>
      <c r="D115" s="14"/>
      <c r="E115" s="310"/>
      <c r="F115" s="311"/>
      <c r="G115" s="22"/>
      <c r="H115" s="320"/>
      <c r="I115" s="311"/>
      <c r="J115" s="324" t="str">
        <f t="shared" si="12"/>
        <v xml:space="preserve"> </v>
      </c>
      <c r="K115" s="325" t="str">
        <f t="shared" si="13"/>
        <v xml:space="preserve"> </v>
      </c>
    </row>
    <row r="116" spans="1:12" x14ac:dyDescent="0.25">
      <c r="A116" s="8"/>
      <c r="B116" s="8"/>
      <c r="C116" s="14" t="s">
        <v>7</v>
      </c>
      <c r="D116" s="14"/>
      <c r="E116" s="310"/>
      <c r="F116" s="311"/>
      <c r="G116" s="22"/>
      <c r="H116" s="320"/>
      <c r="I116" s="311"/>
      <c r="J116" s="324" t="str">
        <f t="shared" si="12"/>
        <v xml:space="preserve"> </v>
      </c>
      <c r="K116" s="325" t="str">
        <f t="shared" si="13"/>
        <v xml:space="preserve"> </v>
      </c>
    </row>
    <row r="117" spans="1:12" x14ac:dyDescent="0.25">
      <c r="A117" s="8"/>
      <c r="B117" s="8"/>
      <c r="C117" s="14" t="s">
        <v>250</v>
      </c>
      <c r="D117" s="83"/>
      <c r="E117" s="359"/>
      <c r="F117" s="360"/>
      <c r="G117" s="273"/>
      <c r="H117" s="366"/>
      <c r="I117" s="360"/>
      <c r="J117" s="324" t="str">
        <f>IF((E117-F117+H117-I117)&lt;=0," ",(E117-F117+H117-I117))</f>
        <v xml:space="preserve"> </v>
      </c>
      <c r="K117" s="325" t="str">
        <f>IF((-E117+F117-H117+I117)&lt;=0," ",(-E117+F117-H117+I117))</f>
        <v xml:space="preserve"> </v>
      </c>
    </row>
    <row r="118" spans="1:12" ht="23.15" customHeight="1" x14ac:dyDescent="0.25">
      <c r="A118" s="8"/>
      <c r="B118" s="8"/>
      <c r="C118" s="643" t="s">
        <v>348</v>
      </c>
      <c r="D118" s="644"/>
      <c r="E118" s="361"/>
      <c r="F118" s="362"/>
      <c r="G118" s="20"/>
      <c r="H118" s="367"/>
      <c r="I118" s="362"/>
      <c r="J118" s="326" t="str">
        <f>IF((IF(E118=" ",0,E118)-IF(F118=" ",0,F118)+H118-I118)&lt;=0," ",(IF(E118=" ",0,E118)-IF(F118=" ",0,F118)+H118-I118))</f>
        <v xml:space="preserve"> </v>
      </c>
      <c r="K118" s="327" t="str">
        <f>IF((-IF(E118=" ",0,E118)+IF(F118=" ",0,F118)-H118+I118)&lt;=0," ",(-IF(E118=" ",0,E118)+IF(F118=" ",0,F118)-H118+I118))</f>
        <v xml:space="preserve"> </v>
      </c>
    </row>
    <row r="119" spans="1:12" ht="13.5" customHeight="1" x14ac:dyDescent="0.25">
      <c r="A119" s="593" t="s">
        <v>76</v>
      </c>
      <c r="B119" s="593"/>
      <c r="C119" s="593"/>
      <c r="D119" s="593"/>
      <c r="E119" s="363" t="str">
        <f>IF(IF(SUM(F84:F118)&gt;SUM(E84:E118),SUM(F84:F118)-SUM(E84:E118),0)&lt;=0," ",IF(SUM(F84:F118)&gt;SUM(E84:E118),SUM(F84:F118)-SUM(E84:E118),0))</f>
        <v xml:space="preserve"> </v>
      </c>
      <c r="F119" s="364" t="str">
        <f>IF(IF(SUM(E84:E118)&gt;SUM(F84:F118),SUM(E84:E118)-SUM(F84:F118),0)&lt;=0," ",IF(SUM(E84:E118)&gt;SUM(F84:F118),SUM(E84:E118)-SUM(F84:F118),0))</f>
        <v xml:space="preserve"> </v>
      </c>
      <c r="G119" s="288"/>
      <c r="H119" s="368">
        <f>IF(SUM(H84:H118)&gt;=SUM(I84:I118),0,SUM(I84:I118)-SUM(H84:H118))</f>
        <v>0</v>
      </c>
      <c r="I119" s="368">
        <f>IF(SUM(I84:I118)&gt;=SUM(H84:H118),0,SUM(H84:H118)-SUM(I84:I118))</f>
        <v>0</v>
      </c>
      <c r="J119" s="363" t="str">
        <f>IF(IF(SUM(K84:K118)&gt;SUM(J84:J118),SUM(K84:K118)-SUM(J84:J118),0)&lt;=0," ",IF(SUM(K84:K118)&gt;SUM(J84:J118),SUM(K84:K118)-SUM(J84:J118),0))</f>
        <v xml:space="preserve"> </v>
      </c>
      <c r="K119" s="364" t="str">
        <f>IF(IF(SUM(J84:J118)&gt;SUM(K84:K118),SUM(J84:J118)-SUM(K84:K118),0)&lt;=0," ",IF(SUM(J84:J118)&gt;SUM(K84:K118),SUM(J84:J118)-SUM(K84:K118),0))</f>
        <v xml:space="preserve"> </v>
      </c>
    </row>
    <row r="120" spans="1:12" x14ac:dyDescent="0.25">
      <c r="A120" s="174" t="s">
        <v>102</v>
      </c>
      <c r="B120" s="174"/>
      <c r="C120" s="174"/>
      <c r="D120" s="174"/>
      <c r="E120" s="316">
        <f>SUM(E84:E119)</f>
        <v>0</v>
      </c>
      <c r="F120" s="317">
        <f>SUM(F84:F119)</f>
        <v>0</v>
      </c>
      <c r="G120" s="175"/>
      <c r="H120" s="369">
        <f>SUM(H84:H119)</f>
        <v>0</v>
      </c>
      <c r="I120" s="369">
        <f>SUM(I84:I119)</f>
        <v>0</v>
      </c>
      <c r="J120" s="316">
        <f>SUM(J84:J119)</f>
        <v>0</v>
      </c>
      <c r="K120" s="317">
        <f>SUM(K84:K119)</f>
        <v>0</v>
      </c>
    </row>
    <row r="121" spans="1:12" x14ac:dyDescent="0.25">
      <c r="A121" s="8"/>
      <c r="B121" s="8"/>
      <c r="C121" s="8"/>
      <c r="D121" s="8"/>
      <c r="E121" s="10"/>
      <c r="F121" s="10"/>
      <c r="G121" s="10"/>
      <c r="H121" s="10"/>
      <c r="I121" s="10"/>
      <c r="J121" s="10"/>
      <c r="K121" s="10"/>
    </row>
    <row r="122" spans="1:12" ht="17.25" customHeight="1" x14ac:dyDescent="0.25">
      <c r="A122" s="601" t="s">
        <v>261</v>
      </c>
      <c r="B122" s="602"/>
      <c r="C122" s="602"/>
      <c r="D122" s="602"/>
      <c r="E122" s="602"/>
      <c r="F122" s="602"/>
      <c r="G122" s="602"/>
      <c r="H122" s="602"/>
      <c r="I122" s="602"/>
      <c r="J122" s="602"/>
      <c r="K122" s="603"/>
    </row>
    <row r="123" spans="1:12" s="51" customFormat="1" ht="13.5" customHeight="1" x14ac:dyDescent="0.25">
      <c r="A123" s="637" t="s">
        <v>149</v>
      </c>
      <c r="B123" s="638"/>
      <c r="C123" s="638"/>
      <c r="D123" s="639"/>
      <c r="E123" s="620" t="s">
        <v>104</v>
      </c>
      <c r="F123" s="622"/>
      <c r="G123" s="620" t="s">
        <v>36</v>
      </c>
      <c r="H123" s="621"/>
      <c r="I123" s="622"/>
      <c r="J123" s="620" t="s">
        <v>105</v>
      </c>
      <c r="K123" s="622"/>
    </row>
    <row r="124" spans="1:12" s="51" customFormat="1" ht="11.25" customHeight="1" x14ac:dyDescent="0.25">
      <c r="A124" s="640"/>
      <c r="B124" s="641"/>
      <c r="C124" s="641"/>
      <c r="D124" s="642"/>
      <c r="E124" s="623"/>
      <c r="F124" s="625"/>
      <c r="G124" s="623"/>
      <c r="H124" s="624"/>
      <c r="I124" s="625"/>
      <c r="J124" s="623"/>
      <c r="K124" s="625"/>
    </row>
    <row r="125" spans="1:12" x14ac:dyDescent="0.25">
      <c r="E125" s="18" t="s">
        <v>25</v>
      </c>
      <c r="F125" s="19" t="s">
        <v>26</v>
      </c>
      <c r="G125" s="26" t="s">
        <v>5</v>
      </c>
      <c r="H125" s="27" t="s">
        <v>25</v>
      </c>
      <c r="I125" s="19" t="s">
        <v>26</v>
      </c>
      <c r="J125" s="18" t="s">
        <v>25</v>
      </c>
      <c r="K125" s="19" t="s">
        <v>26</v>
      </c>
    </row>
    <row r="126" spans="1:12" ht="29.25" customHeight="1" x14ac:dyDescent="0.3">
      <c r="A126" s="715" t="s">
        <v>69</v>
      </c>
      <c r="B126" s="715"/>
      <c r="C126" s="715"/>
      <c r="D126" s="653"/>
      <c r="E126" s="306"/>
      <c r="F126" s="307"/>
      <c r="G126" s="20"/>
      <c r="H126" s="318"/>
      <c r="I126" s="307"/>
      <c r="J126" s="306"/>
      <c r="K126" s="307"/>
    </row>
    <row r="127" spans="1:12" ht="12.75" customHeight="1" x14ac:dyDescent="0.25">
      <c r="A127" s="223" t="s">
        <v>76</v>
      </c>
      <c r="B127" s="182"/>
      <c r="C127" s="14"/>
      <c r="D127" s="183"/>
      <c r="E127" s="330" t="str">
        <f>F119</f>
        <v xml:space="preserve"> </v>
      </c>
      <c r="F127" s="331" t="str">
        <f>E119</f>
        <v xml:space="preserve"> </v>
      </c>
      <c r="G127" s="181"/>
      <c r="H127" s="347">
        <f>I119</f>
        <v>0</v>
      </c>
      <c r="I127" s="331">
        <f>H119</f>
        <v>0</v>
      </c>
      <c r="J127" s="330" t="str">
        <f>K119</f>
        <v xml:space="preserve"> </v>
      </c>
      <c r="K127" s="331" t="str">
        <f>J119</f>
        <v xml:space="preserve"> </v>
      </c>
    </row>
    <row r="128" spans="1:12" x14ac:dyDescent="0.25">
      <c r="A128" s="180"/>
      <c r="B128" s="180"/>
      <c r="C128" s="14" t="s">
        <v>335</v>
      </c>
      <c r="D128" s="14"/>
      <c r="E128" s="330">
        <f>SUM(F98:F106)</f>
        <v>0</v>
      </c>
      <c r="F128" s="331"/>
      <c r="G128" s="181"/>
      <c r="H128" s="347">
        <f>SUM(I98:I106)</f>
        <v>0</v>
      </c>
      <c r="I128" s="331">
        <f>SUM(H98:H106)</f>
        <v>0</v>
      </c>
      <c r="J128" s="330">
        <f>SUM(K98:K106)</f>
        <v>0</v>
      </c>
      <c r="K128" s="331"/>
    </row>
    <row r="129" spans="1:11" x14ac:dyDescent="0.25">
      <c r="A129" s="45" t="s">
        <v>64</v>
      </c>
      <c r="B129" s="45"/>
      <c r="C129" s="14"/>
      <c r="D129" s="11"/>
      <c r="E129" s="308"/>
      <c r="F129" s="309"/>
      <c r="G129" s="31"/>
      <c r="H129" s="319"/>
      <c r="I129" s="309"/>
      <c r="J129" s="308"/>
      <c r="K129" s="309"/>
    </row>
    <row r="130" spans="1:11" ht="23.25" customHeight="1" x14ac:dyDescent="0.25">
      <c r="A130" s="42"/>
      <c r="B130" s="718" t="s">
        <v>321</v>
      </c>
      <c r="C130" s="718"/>
      <c r="D130" s="717"/>
      <c r="E130" s="308"/>
      <c r="F130" s="309"/>
      <c r="G130" s="31"/>
      <c r="H130" s="319"/>
      <c r="I130" s="309"/>
      <c r="J130" s="308"/>
      <c r="K130" s="309"/>
    </row>
    <row r="131" spans="1:11" x14ac:dyDescent="0.25">
      <c r="A131" s="42"/>
      <c r="B131" s="42"/>
      <c r="C131" s="14" t="s">
        <v>75</v>
      </c>
      <c r="D131" s="11"/>
      <c r="E131" s="330"/>
      <c r="F131" s="341" t="str">
        <f>IF(E118=0," ",E118)</f>
        <v xml:space="preserve"> </v>
      </c>
      <c r="G131" s="22"/>
      <c r="H131" s="320"/>
      <c r="I131" s="311"/>
      <c r="J131" s="324" t="str">
        <f>IF((IF(E131=" ",0,E131)-IF(F131=" ",0,F131)+H131-I131)&lt;=0," ",(IF(E131=" ",0,E131)-IF(F131=" ",0,F131)+H131-I131))</f>
        <v xml:space="preserve"> </v>
      </c>
      <c r="K131" s="325" t="str">
        <f>IF((-IF(E131=" ",0,E131)+IF(F131=" ",0,F131)-H131+I131)&lt;=0," ",(-IF(E131=" ",0,E131)+IF(F131=" ",0,F131)-H131+I131))</f>
        <v xml:space="preserve"> </v>
      </c>
    </row>
    <row r="132" spans="1:11" x14ac:dyDescent="0.25">
      <c r="A132" s="42"/>
      <c r="B132" s="42"/>
      <c r="C132" s="14" t="s">
        <v>77</v>
      </c>
      <c r="D132" s="11"/>
      <c r="E132" s="310"/>
      <c r="F132" s="311"/>
      <c r="G132" s="22"/>
      <c r="H132" s="320"/>
      <c r="I132" s="311"/>
      <c r="J132" s="324" t="str">
        <f>IF((E132-F132+H132-I132)&lt;=0," ",(E132-F132+H132-I132))</f>
        <v xml:space="preserve"> </v>
      </c>
      <c r="K132" s="325" t="str">
        <f>IF((-E132+F132-H132+I132)&lt;=0," ",(-E132+F132-H132+I132))</f>
        <v xml:space="preserve"> </v>
      </c>
    </row>
    <row r="133" spans="1:11" x14ac:dyDescent="0.25">
      <c r="A133" s="42"/>
      <c r="B133" s="42"/>
      <c r="C133" s="14" t="s">
        <v>78</v>
      </c>
      <c r="D133" s="11"/>
      <c r="E133" s="310"/>
      <c r="F133" s="311"/>
      <c r="G133" s="22"/>
      <c r="H133" s="320"/>
      <c r="I133" s="311"/>
      <c r="J133" s="324" t="str">
        <f>IF((E133-F133+H133-I133)&lt;=0," ",(E133-F133+H133-I133))</f>
        <v xml:space="preserve"> </v>
      </c>
      <c r="K133" s="325" t="str">
        <f>IF((-E133+F133-H133+I133)&lt;=0," ",(-E133+F133-H133+I133))</f>
        <v xml:space="preserve"> </v>
      </c>
    </row>
    <row r="134" spans="1:11" ht="13.5" x14ac:dyDescent="0.25">
      <c r="A134" s="42"/>
      <c r="B134" s="42"/>
      <c r="C134" s="14" t="s">
        <v>336</v>
      </c>
      <c r="D134" s="11"/>
      <c r="E134" s="310"/>
      <c r="F134" s="311"/>
      <c r="G134" s="22"/>
      <c r="H134" s="320"/>
      <c r="I134" s="311"/>
      <c r="J134" s="324" t="str">
        <f>IF((E134-F134+H134-I134)&lt;=0," ",(E134-F134+H134-I134))</f>
        <v xml:space="preserve"> </v>
      </c>
      <c r="K134" s="325" t="str">
        <f>IF((-E134+F134-H134+I134)&lt;=0," ",(-E134+F134-H134+I134))</f>
        <v xml:space="preserve"> </v>
      </c>
    </row>
    <row r="135" spans="1:11" x14ac:dyDescent="0.25">
      <c r="A135" s="42"/>
      <c r="B135" s="17" t="s">
        <v>0</v>
      </c>
      <c r="D135" s="11"/>
      <c r="E135" s="308"/>
      <c r="F135" s="309"/>
      <c r="G135" s="31"/>
      <c r="H135" s="319"/>
      <c r="I135" s="309"/>
      <c r="J135" s="308"/>
      <c r="K135" s="309"/>
    </row>
    <row r="136" spans="1:11" x14ac:dyDescent="0.25">
      <c r="A136" s="42"/>
      <c r="B136" s="42"/>
      <c r="C136" s="14" t="s">
        <v>79</v>
      </c>
      <c r="D136" s="11"/>
      <c r="E136" s="310"/>
      <c r="F136" s="311"/>
      <c r="G136" s="22"/>
      <c r="H136" s="320"/>
      <c r="I136" s="311"/>
      <c r="J136" s="324" t="str">
        <f>IF((E136-F136+H136-I136)&lt;=0," ",(E136-F136+H136-I136))</f>
        <v xml:space="preserve"> </v>
      </c>
      <c r="K136" s="325" t="str">
        <f>IF((-E136+F136-H136+I136)&lt;=0," ",(-E136+F136-H136+I136))</f>
        <v xml:space="preserve"> </v>
      </c>
    </row>
    <row r="137" spans="1:11" ht="13.5" x14ac:dyDescent="0.25">
      <c r="A137" s="42"/>
      <c r="B137" s="42"/>
      <c r="C137" s="14" t="s">
        <v>336</v>
      </c>
      <c r="D137" s="11"/>
      <c r="E137" s="310"/>
      <c r="F137" s="311"/>
      <c r="G137" s="22"/>
      <c r="H137" s="320"/>
      <c r="I137" s="311"/>
      <c r="J137" s="324" t="str">
        <f>IF((E137-F137+H137-I137)&lt;=0," ",(E137-F137+H137-I137))</f>
        <v xml:space="preserve"> </v>
      </c>
      <c r="K137" s="325" t="str">
        <f>IF((-E137+F137-H137+I137)&lt;=0," ",(-E137+F137-H137+I137))</f>
        <v xml:space="preserve"> </v>
      </c>
    </row>
    <row r="138" spans="1:11" ht="49.5" customHeight="1" x14ac:dyDescent="0.25">
      <c r="A138" s="42"/>
      <c r="B138" s="645" t="s">
        <v>263</v>
      </c>
      <c r="C138" s="645"/>
      <c r="D138" s="646"/>
      <c r="E138" s="308"/>
      <c r="F138" s="309"/>
      <c r="G138" s="31"/>
      <c r="H138" s="319"/>
      <c r="I138" s="309"/>
      <c r="J138" s="308"/>
      <c r="K138" s="309"/>
    </row>
    <row r="139" spans="1:11" x14ac:dyDescent="0.25">
      <c r="A139" s="42"/>
      <c r="B139" s="42"/>
      <c r="C139" s="14" t="s">
        <v>80</v>
      </c>
      <c r="D139" s="11"/>
      <c r="E139" s="310"/>
      <c r="F139" s="311"/>
      <c r="G139" s="22"/>
      <c r="H139" s="320"/>
      <c r="I139" s="311"/>
      <c r="J139" s="324" t="str">
        <f>IF((E139-F139+H139-I139)&lt;=0," ",(E139-F139+H139-I139))</f>
        <v xml:space="preserve"> </v>
      </c>
      <c r="K139" s="325" t="str">
        <f>IF((-E139+F139-H139+I139)&lt;=0," ",(-E139+F139-H139+I139))</f>
        <v xml:space="preserve"> </v>
      </c>
    </row>
    <row r="140" spans="1:11" x14ac:dyDescent="0.25">
      <c r="A140" s="42"/>
      <c r="B140" s="42"/>
      <c r="C140" s="14" t="s">
        <v>81</v>
      </c>
      <c r="D140" s="11"/>
      <c r="E140" s="310"/>
      <c r="F140" s="311"/>
      <c r="G140" s="22"/>
      <c r="H140" s="320"/>
      <c r="I140" s="311"/>
      <c r="J140" s="324" t="str">
        <f>IF((E140-F140+H140-I140)&lt;=0," ",(E140-F140+H140-I140))</f>
        <v xml:space="preserve"> </v>
      </c>
      <c r="K140" s="325" t="str">
        <f>IF((-E140+F140-H140+I140)&lt;=0," ",(-E140+F140-H140+I140))</f>
        <v xml:space="preserve"> </v>
      </c>
    </row>
    <row r="141" spans="1:11" x14ac:dyDescent="0.25">
      <c r="A141" s="42"/>
      <c r="B141" s="42"/>
      <c r="C141" s="14" t="s">
        <v>337</v>
      </c>
      <c r="D141" s="11"/>
      <c r="E141" s="310"/>
      <c r="F141" s="311"/>
      <c r="G141" s="22"/>
      <c r="H141" s="320"/>
      <c r="I141" s="311"/>
      <c r="J141" s="324" t="str">
        <f>IF((E141-F141+H141-I141)&lt;=0," ",(E141-F141+H141-I141))</f>
        <v xml:space="preserve"> </v>
      </c>
      <c r="K141" s="325" t="str">
        <f>IF((-E141+F141-H141+I141)&lt;=0," ",(-E141+F141-H141+I141))</f>
        <v xml:space="preserve"> </v>
      </c>
    </row>
    <row r="142" spans="1:11" x14ac:dyDescent="0.25">
      <c r="B142" s="713" t="s">
        <v>14</v>
      </c>
      <c r="C142" s="713"/>
      <c r="D142" s="714"/>
      <c r="E142" s="308"/>
      <c r="F142" s="309"/>
      <c r="G142" s="31"/>
      <c r="H142" s="319"/>
      <c r="I142" s="309"/>
      <c r="J142" s="308"/>
      <c r="K142" s="309"/>
    </row>
    <row r="143" spans="1:11" ht="24" customHeight="1" x14ac:dyDescent="0.25">
      <c r="C143" s="597" t="s">
        <v>98</v>
      </c>
      <c r="D143" s="597"/>
      <c r="E143" s="310"/>
      <c r="F143" s="311"/>
      <c r="G143" s="22"/>
      <c r="H143" s="320"/>
      <c r="I143" s="311"/>
      <c r="J143" s="324" t="str">
        <f>IF((E143-F143+H143-I143)&lt;=0," ",(E143-F143+H143-I143))</f>
        <v xml:space="preserve"> </v>
      </c>
      <c r="K143" s="325" t="str">
        <f>IF((-E143+F143-H143+I143)&lt;=0," ",(-E143+F143-H143+I143))</f>
        <v xml:space="preserve"> </v>
      </c>
    </row>
    <row r="144" spans="1:11" x14ac:dyDescent="0.25">
      <c r="C144" s="14" t="s">
        <v>50</v>
      </c>
      <c r="D144" s="11"/>
      <c r="E144" s="310"/>
      <c r="F144" s="311"/>
      <c r="G144" s="22"/>
      <c r="H144" s="320"/>
      <c r="I144" s="311"/>
      <c r="J144" s="324" t="str">
        <f>IF((E144-F144+H144-I144)&lt;=0," ",(E144-F144+H144-I144))</f>
        <v xml:space="preserve"> </v>
      </c>
      <c r="K144" s="325" t="str">
        <f>IF((-E144+F144-H144+I144)&lt;=0," ",(-E144+F144-H144+I144))</f>
        <v xml:space="preserve"> </v>
      </c>
    </row>
    <row r="145" spans="1:11" x14ac:dyDescent="0.25">
      <c r="B145" s="656" t="s">
        <v>37</v>
      </c>
      <c r="C145" s="656"/>
      <c r="D145" s="657"/>
      <c r="E145" s="308"/>
      <c r="F145" s="309"/>
      <c r="G145" s="31"/>
      <c r="H145" s="319"/>
      <c r="I145" s="309"/>
      <c r="J145" s="308"/>
      <c r="K145" s="309"/>
    </row>
    <row r="146" spans="1:11" x14ac:dyDescent="0.25">
      <c r="C146" s="14" t="s">
        <v>35</v>
      </c>
      <c r="D146" s="11"/>
      <c r="E146" s="310"/>
      <c r="F146" s="311"/>
      <c r="G146" s="22"/>
      <c r="H146" s="320"/>
      <c r="I146" s="311"/>
      <c r="J146" s="324" t="str">
        <f t="shared" ref="J146:J151" si="14">IF((E146-F146+H146-I146)&lt;=0," ",(E146-F146+H146-I146))</f>
        <v xml:space="preserve"> </v>
      </c>
      <c r="K146" s="325" t="str">
        <f t="shared" ref="K146:K151" si="15">IF((-E146+F146-H146+I146)&lt;=0," ",(-E146+F146-H146+I146))</f>
        <v xml:space="preserve"> </v>
      </c>
    </row>
    <row r="147" spans="1:11" x14ac:dyDescent="0.25">
      <c r="C147" s="14" t="s">
        <v>82</v>
      </c>
      <c r="D147" s="11"/>
      <c r="E147" s="310"/>
      <c r="F147" s="311"/>
      <c r="G147" s="22"/>
      <c r="H147" s="320"/>
      <c r="I147" s="311"/>
      <c r="J147" s="324" t="str">
        <f t="shared" si="14"/>
        <v xml:space="preserve"> </v>
      </c>
      <c r="K147" s="325" t="str">
        <f t="shared" si="15"/>
        <v xml:space="preserve"> </v>
      </c>
    </row>
    <row r="148" spans="1:11" ht="12.75" customHeight="1" x14ac:dyDescent="0.25">
      <c r="C148" s="597" t="s">
        <v>116</v>
      </c>
      <c r="D148" s="598"/>
      <c r="E148" s="310"/>
      <c r="F148" s="311"/>
      <c r="G148" s="22"/>
      <c r="H148" s="320"/>
      <c r="I148" s="311"/>
      <c r="J148" s="324" t="str">
        <f t="shared" si="14"/>
        <v xml:space="preserve"> </v>
      </c>
      <c r="K148" s="325" t="str">
        <f t="shared" si="15"/>
        <v xml:space="preserve"> </v>
      </c>
    </row>
    <row r="149" spans="1:11" ht="12.75" customHeight="1" x14ac:dyDescent="0.25">
      <c r="C149" s="597" t="s">
        <v>169</v>
      </c>
      <c r="D149" s="598"/>
      <c r="E149" s="310"/>
      <c r="F149" s="311"/>
      <c r="G149" s="22"/>
      <c r="H149" s="320"/>
      <c r="I149" s="311"/>
      <c r="J149" s="324" t="str">
        <f t="shared" si="14"/>
        <v xml:space="preserve"> </v>
      </c>
      <c r="K149" s="325" t="str">
        <f t="shared" si="15"/>
        <v xml:space="preserve"> </v>
      </c>
    </row>
    <row r="150" spans="1:11" ht="12.75" customHeight="1" x14ac:dyDescent="0.25">
      <c r="C150" s="597" t="s">
        <v>209</v>
      </c>
      <c r="D150" s="597"/>
      <c r="E150" s="310"/>
      <c r="F150" s="311"/>
      <c r="G150" s="22"/>
      <c r="H150" s="320"/>
      <c r="I150" s="311"/>
      <c r="J150" s="324" t="str">
        <f t="shared" si="14"/>
        <v xml:space="preserve"> </v>
      </c>
      <c r="K150" s="325" t="str">
        <f t="shared" si="15"/>
        <v xml:space="preserve"> </v>
      </c>
    </row>
    <row r="151" spans="1:11" ht="24" customHeight="1" x14ac:dyDescent="0.25">
      <c r="C151" s="643" t="s">
        <v>210</v>
      </c>
      <c r="D151" s="644"/>
      <c r="E151" s="312"/>
      <c r="F151" s="313"/>
      <c r="G151" s="24"/>
      <c r="H151" s="321"/>
      <c r="I151" s="313"/>
      <c r="J151" s="326" t="str">
        <f t="shared" si="14"/>
        <v xml:space="preserve"> </v>
      </c>
      <c r="K151" s="327" t="str">
        <f t="shared" si="15"/>
        <v xml:space="preserve"> </v>
      </c>
    </row>
    <row r="152" spans="1:11" ht="24" customHeight="1" x14ac:dyDescent="0.25">
      <c r="A152" s="593" t="s">
        <v>69</v>
      </c>
      <c r="B152" s="593"/>
      <c r="C152" s="593"/>
      <c r="D152" s="593"/>
      <c r="E152" s="363" t="str">
        <f>IF(IF(SUM(F127:F151)&gt;SUM(E127:E151),SUM(F127:F151)-SUM(E127:E151),0)&lt;=0," ",IF(SUM(F127:F151)&gt;SUM(E127:E151),SUM(F127:F151)-SUM(E127:E151),0))</f>
        <v xml:space="preserve"> </v>
      </c>
      <c r="F152" s="364" t="str">
        <f>IF(IF(SUM(E127:E151)&gt;SUM(F127:F151),SUM(E127:E151)-SUM(F127:F151),0)&lt;=0," ",IF(SUM(E127:E151)&gt;SUM(F127:F151),SUM(E127:E151)-SUM(F127:F151),0))</f>
        <v xml:space="preserve"> </v>
      </c>
      <c r="G152" s="288"/>
      <c r="H152" s="368">
        <f>IF(SUM(H127:H151)&gt;=SUM(I127:I151),0,SUM(I127:I151)-SUM(H127:H151))</f>
        <v>0</v>
      </c>
      <c r="I152" s="368">
        <f>IF(SUM(I127:I151)&gt;=SUM(H127:H151),0,SUM(H127:H151)-SUM(I127:I151))</f>
        <v>0</v>
      </c>
      <c r="J152" s="363" t="str">
        <f>IF(IF(SUM(K127:K151)&gt;SUM(J127:J151),SUM(K127:K151)-SUM(J127:J151),0)&lt;=0," ",IF(SUM(K127:K151)&gt;SUM(J127:J151),SUM(K127:K151)-SUM(J127:J151),0))</f>
        <v xml:space="preserve"> </v>
      </c>
      <c r="K152" s="364" t="str">
        <f>IF(IF(SUM(J127:J151)&gt;SUM(K127:K151),SUM(J127:J151)-SUM(K127:K151),0)&lt;=0," ",IF(SUM(J127:J151)&gt;SUM(K127:K151),SUM(J127:J151)-SUM(K127:K151),0))</f>
        <v xml:space="preserve"> </v>
      </c>
    </row>
    <row r="153" spans="1:11" ht="14.25" customHeight="1" x14ac:dyDescent="0.25">
      <c r="A153" s="654" t="s">
        <v>102</v>
      </c>
      <c r="B153" s="654"/>
      <c r="C153" s="654"/>
      <c r="D153" s="655"/>
      <c r="E153" s="316">
        <f>SUM(E127:E152)</f>
        <v>0</v>
      </c>
      <c r="F153" s="317">
        <f>SUM(F127:F152)</f>
        <v>0</v>
      </c>
      <c r="G153" s="175"/>
      <c r="H153" s="369">
        <f>SUM(H127:H152)</f>
        <v>0</v>
      </c>
      <c r="I153" s="370">
        <f>SUM(I127:I152)</f>
        <v>0</v>
      </c>
      <c r="J153" s="316">
        <f>SUM(J127:J152)</f>
        <v>0</v>
      </c>
      <c r="K153" s="317">
        <f>SUM(K127:K152)</f>
        <v>0</v>
      </c>
    </row>
    <row r="154" spans="1:11" ht="14.25" customHeight="1" x14ac:dyDescent="0.3">
      <c r="A154" s="117" t="s">
        <v>194</v>
      </c>
      <c r="B154" s="68"/>
      <c r="C154" s="68"/>
      <c r="D154" s="68"/>
      <c r="E154" s="164"/>
      <c r="F154" s="164"/>
      <c r="G154" s="91"/>
      <c r="H154" s="165"/>
      <c r="I154" s="165"/>
      <c r="J154" s="164"/>
      <c r="K154" s="164"/>
    </row>
    <row r="155" spans="1:11" s="113" customFormat="1" ht="24" customHeight="1" x14ac:dyDescent="0.3">
      <c r="A155" s="167" t="s">
        <v>103</v>
      </c>
      <c r="B155" s="660" t="s">
        <v>345</v>
      </c>
      <c r="C155" s="660"/>
      <c r="D155" s="660"/>
      <c r="E155" s="660"/>
      <c r="F155" s="660"/>
      <c r="G155" s="660"/>
      <c r="H155" s="660"/>
      <c r="I155" s="660"/>
      <c r="J155" s="660"/>
      <c r="K155" s="660"/>
    </row>
    <row r="156" spans="1:11" x14ac:dyDescent="0.25">
      <c r="A156" s="8"/>
      <c r="B156" s="8"/>
      <c r="C156" s="4"/>
      <c r="D156" s="8"/>
      <c r="E156" s="10"/>
      <c r="F156" s="10"/>
      <c r="G156" s="10"/>
      <c r="H156" s="10"/>
      <c r="I156" s="10"/>
      <c r="J156" s="10"/>
      <c r="K156" s="10"/>
    </row>
    <row r="157" spans="1:11" ht="17.25" customHeight="1" x14ac:dyDescent="0.25">
      <c r="A157" s="601" t="s">
        <v>261</v>
      </c>
      <c r="B157" s="602"/>
      <c r="C157" s="602"/>
      <c r="D157" s="602"/>
      <c r="E157" s="602"/>
      <c r="F157" s="602"/>
      <c r="G157" s="602"/>
      <c r="H157" s="602"/>
      <c r="I157" s="602"/>
      <c r="J157" s="602"/>
      <c r="K157" s="603"/>
    </row>
    <row r="158" spans="1:11" s="51" customFormat="1" ht="13.5" customHeight="1" x14ac:dyDescent="0.25">
      <c r="A158" s="637" t="s">
        <v>149</v>
      </c>
      <c r="B158" s="638"/>
      <c r="C158" s="638"/>
      <c r="D158" s="639"/>
      <c r="E158" s="620" t="s">
        <v>104</v>
      </c>
      <c r="F158" s="622"/>
      <c r="G158" s="620" t="s">
        <v>36</v>
      </c>
      <c r="H158" s="621"/>
      <c r="I158" s="622"/>
      <c r="J158" s="620" t="s">
        <v>105</v>
      </c>
      <c r="K158" s="622"/>
    </row>
    <row r="159" spans="1:11" s="51" customFormat="1" ht="12" customHeight="1" x14ac:dyDescent="0.25">
      <c r="A159" s="640"/>
      <c r="B159" s="641"/>
      <c r="C159" s="641"/>
      <c r="D159" s="642"/>
      <c r="E159" s="623"/>
      <c r="F159" s="625"/>
      <c r="G159" s="623"/>
      <c r="H159" s="624"/>
      <c r="I159" s="625"/>
      <c r="J159" s="623"/>
      <c r="K159" s="625"/>
    </row>
    <row r="160" spans="1:11" x14ac:dyDescent="0.25">
      <c r="E160" s="18" t="s">
        <v>25</v>
      </c>
      <c r="F160" s="19" t="s">
        <v>26</v>
      </c>
      <c r="G160" s="26" t="s">
        <v>5</v>
      </c>
      <c r="H160" s="27" t="s">
        <v>25</v>
      </c>
      <c r="I160" s="19" t="s">
        <v>26</v>
      </c>
      <c r="J160" s="18" t="s">
        <v>25</v>
      </c>
      <c r="K160" s="19" t="s">
        <v>26</v>
      </c>
    </row>
    <row r="161" spans="1:11" ht="30" customHeight="1" x14ac:dyDescent="0.3">
      <c r="A161" s="652" t="s">
        <v>71</v>
      </c>
      <c r="B161" s="652"/>
      <c r="C161" s="652"/>
      <c r="D161" s="653"/>
      <c r="E161" s="306"/>
      <c r="F161" s="307"/>
      <c r="G161" s="20"/>
      <c r="H161" s="318"/>
      <c r="I161" s="307"/>
      <c r="J161" s="306"/>
      <c r="K161" s="307"/>
    </row>
    <row r="162" spans="1:11" x14ac:dyDescent="0.25">
      <c r="A162" s="4" t="s">
        <v>84</v>
      </c>
      <c r="B162" s="4"/>
      <c r="C162" s="14"/>
      <c r="D162" s="14"/>
      <c r="E162" s="371"/>
      <c r="F162" s="372">
        <f>E128</f>
        <v>0</v>
      </c>
      <c r="G162" s="181"/>
      <c r="H162" s="381">
        <f>SUM(H98:H106)</f>
        <v>0</v>
      </c>
      <c r="I162" s="372">
        <f>SUM(I98:I106)</f>
        <v>0</v>
      </c>
      <c r="J162" s="371"/>
      <c r="K162" s="372">
        <f>J128</f>
        <v>0</v>
      </c>
    </row>
    <row r="163" spans="1:11" x14ac:dyDescent="0.25">
      <c r="A163" s="45" t="s">
        <v>64</v>
      </c>
      <c r="B163" s="45"/>
      <c r="C163" s="14"/>
      <c r="D163" s="11"/>
      <c r="E163" s="328"/>
      <c r="F163" s="329"/>
      <c r="G163" s="31"/>
      <c r="H163" s="346"/>
      <c r="I163" s="329"/>
      <c r="J163" s="328"/>
      <c r="K163" s="329"/>
    </row>
    <row r="164" spans="1:11" ht="23.25" customHeight="1" x14ac:dyDescent="0.25">
      <c r="B164" s="645" t="s">
        <v>321</v>
      </c>
      <c r="C164" s="645"/>
      <c r="D164" s="646"/>
      <c r="E164" s="328"/>
      <c r="F164" s="329"/>
      <c r="G164" s="31"/>
      <c r="H164" s="346"/>
      <c r="I164" s="329"/>
      <c r="J164" s="328"/>
      <c r="K164" s="329"/>
    </row>
    <row r="165" spans="1:11" x14ac:dyDescent="0.25">
      <c r="A165" s="42"/>
      <c r="B165" s="548"/>
      <c r="C165" s="14" t="s">
        <v>322</v>
      </c>
      <c r="D165" s="14"/>
      <c r="E165" s="328"/>
      <c r="F165" s="329"/>
      <c r="G165" s="31"/>
      <c r="H165" s="346"/>
      <c r="I165" s="329"/>
      <c r="J165" s="328"/>
      <c r="K165" s="329"/>
    </row>
    <row r="166" spans="1:11" x14ac:dyDescent="0.25">
      <c r="B166" s="180"/>
      <c r="C166" s="14" t="s">
        <v>85</v>
      </c>
      <c r="D166" s="83"/>
      <c r="E166" s="373"/>
      <c r="F166" s="374"/>
      <c r="G166" s="22"/>
      <c r="H166" s="382"/>
      <c r="I166" s="374"/>
      <c r="J166" s="387" t="str">
        <f t="shared" ref="J166:J174" si="16">IF((E166-F166+H166-I166)&lt;=0," ",(E166-F166+H166-I166))</f>
        <v xml:space="preserve"> </v>
      </c>
      <c r="K166" s="388" t="str">
        <f t="shared" ref="K166:K174" si="17">IF((-E166+F166-H166+I166)&lt;=0," ",(-E166+F166-H166+I166))</f>
        <v xml:space="preserve"> </v>
      </c>
    </row>
    <row r="167" spans="1:11" x14ac:dyDescent="0.25">
      <c r="B167" s="180"/>
      <c r="C167" s="14" t="s">
        <v>86</v>
      </c>
      <c r="D167" s="83"/>
      <c r="E167" s="373"/>
      <c r="F167" s="374"/>
      <c r="G167" s="22"/>
      <c r="H167" s="382"/>
      <c r="I167" s="374"/>
      <c r="J167" s="387" t="str">
        <f t="shared" si="16"/>
        <v xml:space="preserve"> </v>
      </c>
      <c r="K167" s="388" t="str">
        <f t="shared" si="17"/>
        <v xml:space="preserve"> </v>
      </c>
    </row>
    <row r="168" spans="1:11" x14ac:dyDescent="0.25">
      <c r="B168" s="180"/>
      <c r="C168" s="14" t="s">
        <v>87</v>
      </c>
      <c r="D168" s="83"/>
      <c r="E168" s="373"/>
      <c r="F168" s="374"/>
      <c r="G168" s="22"/>
      <c r="H168" s="382"/>
      <c r="I168" s="374"/>
      <c r="J168" s="387" t="str">
        <f t="shared" si="16"/>
        <v xml:space="preserve"> </v>
      </c>
      <c r="K168" s="388" t="str">
        <f t="shared" si="17"/>
        <v xml:space="preserve"> </v>
      </c>
    </row>
    <row r="169" spans="1:11" x14ac:dyDescent="0.25">
      <c r="B169" s="180"/>
      <c r="C169" s="14" t="s">
        <v>88</v>
      </c>
      <c r="D169" s="83"/>
      <c r="E169" s="373"/>
      <c r="F169" s="374"/>
      <c r="G169" s="22"/>
      <c r="H169" s="382"/>
      <c r="I169" s="374"/>
      <c r="J169" s="387" t="str">
        <f t="shared" si="16"/>
        <v xml:space="preserve"> </v>
      </c>
      <c r="K169" s="388" t="str">
        <f t="shared" si="17"/>
        <v xml:space="preserve"> </v>
      </c>
    </row>
    <row r="170" spans="1:11" x14ac:dyDescent="0.25">
      <c r="B170" s="180"/>
      <c r="C170" s="14" t="s">
        <v>89</v>
      </c>
      <c r="D170" s="14"/>
      <c r="E170" s="373"/>
      <c r="F170" s="374"/>
      <c r="G170" s="22"/>
      <c r="H170" s="382"/>
      <c r="I170" s="374"/>
      <c r="J170" s="387" t="str">
        <f t="shared" si="16"/>
        <v xml:space="preserve"> </v>
      </c>
      <c r="K170" s="388" t="str">
        <f t="shared" si="17"/>
        <v xml:space="preserve"> </v>
      </c>
    </row>
    <row r="171" spans="1:11" x14ac:dyDescent="0.25">
      <c r="B171" s="180"/>
      <c r="C171" s="14" t="s">
        <v>90</v>
      </c>
      <c r="D171" s="14"/>
      <c r="E171" s="373"/>
      <c r="F171" s="374"/>
      <c r="G171" s="22"/>
      <c r="H171" s="382"/>
      <c r="I171" s="374"/>
      <c r="J171" s="387" t="str">
        <f t="shared" si="16"/>
        <v xml:space="preserve"> </v>
      </c>
      <c r="K171" s="388" t="str">
        <f t="shared" si="17"/>
        <v xml:space="preserve"> </v>
      </c>
    </row>
    <row r="172" spans="1:11" x14ac:dyDescent="0.25">
      <c r="B172" s="180"/>
      <c r="C172" s="14" t="s">
        <v>91</v>
      </c>
      <c r="D172" s="14"/>
      <c r="E172" s="373"/>
      <c r="F172" s="374"/>
      <c r="G172" s="22"/>
      <c r="H172" s="382"/>
      <c r="I172" s="374"/>
      <c r="J172" s="387" t="str">
        <f t="shared" si="16"/>
        <v xml:space="preserve"> </v>
      </c>
      <c r="K172" s="388" t="str">
        <f t="shared" si="17"/>
        <v xml:space="preserve"> </v>
      </c>
    </row>
    <row r="173" spans="1:11" x14ac:dyDescent="0.25">
      <c r="B173" s="180"/>
      <c r="C173" s="14" t="s">
        <v>92</v>
      </c>
      <c r="D173" s="14"/>
      <c r="E173" s="373"/>
      <c r="F173" s="374"/>
      <c r="G173" s="22"/>
      <c r="H173" s="382"/>
      <c r="I173" s="374"/>
      <c r="J173" s="387" t="str">
        <f>IF((E173-F173+H173-I173)&lt;=0," ",(E173-F173+H173-I173))</f>
        <v xml:space="preserve"> </v>
      </c>
      <c r="K173" s="388" t="str">
        <f>IF((-E173+F173-H173+I173)&lt;=0," ",(-E173+F173-H173+I173))</f>
        <v xml:space="preserve"> </v>
      </c>
    </row>
    <row r="174" spans="1:11" x14ac:dyDescent="0.25">
      <c r="B174" s="180"/>
      <c r="C174" s="14" t="s">
        <v>323</v>
      </c>
      <c r="D174" s="14"/>
      <c r="E174" s="373"/>
      <c r="F174" s="374"/>
      <c r="G174" s="22"/>
      <c r="H174" s="382"/>
      <c r="I174" s="374"/>
      <c r="J174" s="387" t="str">
        <f t="shared" si="16"/>
        <v xml:space="preserve"> </v>
      </c>
      <c r="K174" s="388" t="str">
        <f t="shared" si="17"/>
        <v xml:space="preserve"> </v>
      </c>
    </row>
    <row r="175" spans="1:11" x14ac:dyDescent="0.25">
      <c r="A175" s="8"/>
      <c r="B175" s="656" t="s">
        <v>0</v>
      </c>
      <c r="C175" s="656"/>
      <c r="D175" s="657"/>
      <c r="E175" s="328"/>
      <c r="F175" s="329"/>
      <c r="G175" s="31"/>
      <c r="H175" s="346"/>
      <c r="I175" s="329"/>
      <c r="J175" s="389"/>
      <c r="K175" s="329"/>
    </row>
    <row r="176" spans="1:11" x14ac:dyDescent="0.25">
      <c r="A176" s="8"/>
      <c r="B176" s="8"/>
      <c r="C176" s="14" t="s">
        <v>198</v>
      </c>
      <c r="D176" s="11"/>
      <c r="E176" s="373"/>
      <c r="F176" s="374"/>
      <c r="G176" s="22"/>
      <c r="H176" s="382"/>
      <c r="I176" s="374"/>
      <c r="J176" s="387" t="str">
        <f>IF((E176-F176+H176-I176)&lt;=0," ",(E176-F176+H176-I176))</f>
        <v xml:space="preserve"> </v>
      </c>
      <c r="K176" s="388" t="str">
        <f>IF((-E176+F176-H176+I176)&lt;=0," ",(-E176+F176-H176+I176))</f>
        <v xml:space="preserve"> </v>
      </c>
    </row>
    <row r="177" spans="1:11" ht="49.5" customHeight="1" x14ac:dyDescent="0.25">
      <c r="A177" s="8"/>
      <c r="B177" s="645" t="s">
        <v>263</v>
      </c>
      <c r="C177" s="645"/>
      <c r="D177" s="646"/>
      <c r="E177" s="328"/>
      <c r="F177" s="329"/>
      <c r="G177" s="31"/>
      <c r="H177" s="346"/>
      <c r="I177" s="329"/>
      <c r="J177" s="389"/>
      <c r="K177" s="329"/>
    </row>
    <row r="178" spans="1:11" ht="12.75" customHeight="1" x14ac:dyDescent="0.25">
      <c r="A178" s="8"/>
      <c r="B178" s="8"/>
      <c r="C178" s="46" t="s">
        <v>93</v>
      </c>
      <c r="D178" s="44"/>
      <c r="E178" s="373"/>
      <c r="F178" s="374"/>
      <c r="G178" s="22"/>
      <c r="H178" s="382"/>
      <c r="I178" s="374"/>
      <c r="J178" s="387" t="str">
        <f>IF((E178-F178+H178-I178)&lt;=0," ",(E178-F178+H178-I178))</f>
        <v xml:space="preserve"> </v>
      </c>
      <c r="K178" s="388" t="str">
        <f>IF((-E178+F178-H178+I178)&lt;=0," ",(-E178+F178-H178+I178))</f>
        <v xml:space="preserve"> </v>
      </c>
    </row>
    <row r="179" spans="1:11" x14ac:dyDescent="0.25">
      <c r="B179" s="656" t="s">
        <v>14</v>
      </c>
      <c r="C179" s="656"/>
      <c r="D179" s="657"/>
      <c r="E179" s="328"/>
      <c r="F179" s="329"/>
      <c r="G179" s="31"/>
      <c r="H179" s="346"/>
      <c r="I179" s="329"/>
      <c r="J179" s="328"/>
      <c r="K179" s="329"/>
    </row>
    <row r="180" spans="1:11" ht="24" customHeight="1" x14ac:dyDescent="0.25">
      <c r="A180" s="8"/>
      <c r="B180" s="8"/>
      <c r="C180" s="597" t="s">
        <v>99</v>
      </c>
      <c r="D180" s="598"/>
      <c r="E180" s="373"/>
      <c r="F180" s="374"/>
      <c r="G180" s="22"/>
      <c r="H180" s="382"/>
      <c r="I180" s="374"/>
      <c r="J180" s="387" t="str">
        <f>IF((E180-F180+H180-I180)&lt;=0," ",(E180-F180+H180-I180))</f>
        <v xml:space="preserve"> </v>
      </c>
      <c r="K180" s="388" t="str">
        <f>IF((-E180+F180-H180+I180)&lt;=0," ",(-E180+F180-H180+I180))</f>
        <v xml:space="preserve"> </v>
      </c>
    </row>
    <row r="181" spans="1:11" x14ac:dyDescent="0.25">
      <c r="B181" s="656" t="s">
        <v>37</v>
      </c>
      <c r="C181" s="656"/>
      <c r="D181" s="657"/>
      <c r="E181" s="328"/>
      <c r="F181" s="329"/>
      <c r="G181" s="31"/>
      <c r="H181" s="346"/>
      <c r="I181" s="329"/>
      <c r="J181" s="328"/>
      <c r="K181" s="329"/>
    </row>
    <row r="182" spans="1:11" x14ac:dyDescent="0.25">
      <c r="A182" s="8"/>
      <c r="B182" s="8"/>
      <c r="C182" s="14" t="s">
        <v>15</v>
      </c>
      <c r="D182" s="11"/>
      <c r="E182" s="371" t="str">
        <f>IF(F146=0," ",F146)</f>
        <v xml:space="preserve"> </v>
      </c>
      <c r="F182" s="372" t="str">
        <f>IF(E146=0," ",E146)</f>
        <v xml:space="preserve"> </v>
      </c>
      <c r="G182" s="22"/>
      <c r="H182" s="382"/>
      <c r="I182" s="374"/>
      <c r="J182" s="324" t="str">
        <f>IF((IF(E182=" ",0,E182)-IF(F182=" ",0,F182)+H182-I182)&lt;=0," ",(IF(E182=" ",0,E182)-IF(F182=" ",0,F182)+H182-I182))</f>
        <v xml:space="preserve"> </v>
      </c>
      <c r="K182" s="325" t="str">
        <f>IF((-IF(E182=" ",0,E182)+IF(F182=" ",0,F182)-H182+I182)&lt;=0," ",(-IF(E182=" ",0,E182)+IF(F182=" ",0,F182)-H182+I182))</f>
        <v xml:space="preserve"> </v>
      </c>
    </row>
    <row r="183" spans="1:11" x14ac:dyDescent="0.25">
      <c r="A183" s="8"/>
      <c r="B183" s="8"/>
      <c r="C183" s="14" t="s">
        <v>94</v>
      </c>
      <c r="D183" s="11"/>
      <c r="E183" s="373"/>
      <c r="F183" s="374"/>
      <c r="G183" s="22"/>
      <c r="H183" s="382"/>
      <c r="I183" s="374"/>
      <c r="J183" s="387" t="str">
        <f>IF((E183-F183+H183-I183)&lt;=0," ",(E183-F183+H183-I183))</f>
        <v xml:space="preserve"> </v>
      </c>
      <c r="K183" s="388" t="str">
        <f>IF((-E183+F183-H183+I183)&lt;=0," ",(-E183+F183-H183+I183))</f>
        <v xml:space="preserve"> </v>
      </c>
    </row>
    <row r="184" spans="1:11" ht="12.75" customHeight="1" x14ac:dyDescent="0.25">
      <c r="A184" s="8"/>
      <c r="B184" s="8"/>
      <c r="C184" s="597" t="s">
        <v>116</v>
      </c>
      <c r="D184" s="598"/>
      <c r="E184" s="375"/>
      <c r="F184" s="376"/>
      <c r="G184" s="22"/>
      <c r="H184" s="382"/>
      <c r="I184" s="374"/>
      <c r="J184" s="387" t="str">
        <f>IF((E184-F184+H184-I184)&lt;=0," ",(E184-F184+H184-I184))</f>
        <v xml:space="preserve"> </v>
      </c>
      <c r="K184" s="388" t="str">
        <f>IF((-E184+F184-H184+I184)&lt;=0," ",(-E184+F184-H184+I184))</f>
        <v xml:space="preserve"> </v>
      </c>
    </row>
    <row r="185" spans="1:11" ht="12.75" customHeight="1" x14ac:dyDescent="0.25">
      <c r="A185" s="8"/>
      <c r="B185" s="8"/>
      <c r="C185" s="643" t="s">
        <v>169</v>
      </c>
      <c r="D185" s="644"/>
      <c r="E185" s="375"/>
      <c r="F185" s="376"/>
      <c r="G185" s="24"/>
      <c r="H185" s="383"/>
      <c r="I185" s="376"/>
      <c r="J185" s="390" t="str">
        <f>IF((E185-F185+H185-I185)&lt;=0," ",(E185-F185+H185-I185))</f>
        <v xml:space="preserve"> </v>
      </c>
      <c r="K185" s="391" t="str">
        <f>IF((-E185+F185-H185+I185)&lt;=0," ",(-E185+F185-H185+I185))</f>
        <v xml:space="preserve"> </v>
      </c>
    </row>
    <row r="186" spans="1:11" ht="24.75" customHeight="1" x14ac:dyDescent="0.25">
      <c r="A186" s="593" t="s">
        <v>71</v>
      </c>
      <c r="B186" s="593"/>
      <c r="C186" s="593"/>
      <c r="D186" s="594"/>
      <c r="E186" s="377" t="str">
        <f>IF(IF(SUM(F162:F185)&gt;SUM(E162:E185),SUM(F162:F185)-SUM(E162:E185),0)&lt;=0," ",IF(SUM(F162:F185)&gt;SUM(E162:E185),SUM(F162:F185)-SUM(E162:E185),0))</f>
        <v xml:space="preserve"> </v>
      </c>
      <c r="F186" s="378" t="str">
        <f>IF(IF(SUM(E162:E185)&gt;SUM(F162:F185),SUM(E162:E185)-SUM(F162:F185),0)&lt;=0," ",IF(SUM(E162:E185)&gt;SUM(F162:F185),SUM(E162:E185)-SUM(F162:F185),0))</f>
        <v xml:space="preserve"> </v>
      </c>
      <c r="G186" s="288"/>
      <c r="H186" s="384">
        <f>IF(SUM(H162:H185)&gt;=SUM(I162:I185),0,SUM(I162:I185)-SUM(H162:H185))</f>
        <v>0</v>
      </c>
      <c r="I186" s="384">
        <f>IF(SUM(I162:I185)&gt;=SUM(H162:H185),0,SUM(H162:H185)-SUM(I185:I1513))</f>
        <v>0</v>
      </c>
      <c r="J186" s="377" t="str">
        <f>IF(IF(SUM(K162:K185)&gt;SUM(J162:J185),SUM(K162:K185)-SUM(J162:J185),0)&lt;=0," ",IF(SUM(K162:K185)&gt;SUM(J162:J185),SUM(K162:K185)-SUM(J162:J185),0))</f>
        <v xml:space="preserve"> </v>
      </c>
      <c r="K186" s="378" t="str">
        <f>IF(IF(SUM(J162:J185)&gt;SUM(K162:K185),SUM(J162:J185)-SUM(K162:K185),0)&lt;=0," ",IF(SUM(J162:J185)&gt;SUM(K162:K185),SUM(J162:J185)-SUM(K162:K185),0))</f>
        <v xml:space="preserve"> </v>
      </c>
    </row>
    <row r="187" spans="1:11" ht="14.25" customHeight="1" x14ac:dyDescent="0.25">
      <c r="A187" s="654" t="s">
        <v>102</v>
      </c>
      <c r="B187" s="654"/>
      <c r="C187" s="654"/>
      <c r="D187" s="655"/>
      <c r="E187" s="379">
        <f>SUM(E162:E186)</f>
        <v>0</v>
      </c>
      <c r="F187" s="380">
        <f>SUM(F162:F186)</f>
        <v>0</v>
      </c>
      <c r="G187" s="175"/>
      <c r="H187" s="385">
        <f>SUM(H162:H186)</f>
        <v>0</v>
      </c>
      <c r="I187" s="386">
        <f>SUM(I162:I186)</f>
        <v>0</v>
      </c>
      <c r="J187" s="379">
        <f>SUM(J162:J186)</f>
        <v>0</v>
      </c>
      <c r="K187" s="380">
        <f>SUM(K162:K186)</f>
        <v>0</v>
      </c>
    </row>
    <row r="189" spans="1:11" ht="17.25" customHeight="1" x14ac:dyDescent="0.25">
      <c r="A189" s="601" t="s">
        <v>264</v>
      </c>
      <c r="B189" s="602"/>
      <c r="C189" s="602"/>
      <c r="D189" s="602"/>
      <c r="E189" s="602"/>
      <c r="F189" s="602"/>
      <c r="G189" s="602"/>
      <c r="H189" s="602"/>
      <c r="I189" s="603"/>
      <c r="J189" s="88"/>
      <c r="K189" s="88"/>
    </row>
    <row r="190" spans="1:11" ht="13" x14ac:dyDescent="0.3">
      <c r="A190" s="86"/>
      <c r="B190" s="87"/>
      <c r="C190" s="87"/>
      <c r="D190" s="87"/>
      <c r="E190" s="52"/>
      <c r="F190" s="52"/>
      <c r="G190" s="52"/>
      <c r="H190" s="89" t="s">
        <v>25</v>
      </c>
      <c r="I190" s="89" t="s">
        <v>26</v>
      </c>
    </row>
    <row r="191" spans="1:11" x14ac:dyDescent="0.25">
      <c r="A191" s="55"/>
      <c r="G191" s="56"/>
      <c r="H191" s="123"/>
      <c r="I191" s="123"/>
    </row>
    <row r="192" spans="1:11" x14ac:dyDescent="0.25">
      <c r="A192" s="55" t="s">
        <v>103</v>
      </c>
      <c r="H192" s="122"/>
      <c r="I192" s="122"/>
    </row>
    <row r="193" spans="1:11" x14ac:dyDescent="0.25">
      <c r="A193" s="55"/>
      <c r="H193" s="122"/>
      <c r="I193" s="122"/>
    </row>
    <row r="194" spans="1:11" x14ac:dyDescent="0.25">
      <c r="A194" s="55"/>
      <c r="H194" s="122"/>
      <c r="I194" s="122"/>
    </row>
    <row r="195" spans="1:11" x14ac:dyDescent="0.25">
      <c r="A195" s="55"/>
      <c r="H195" s="122"/>
      <c r="I195" s="122"/>
    </row>
    <row r="196" spans="1:11" x14ac:dyDescent="0.25">
      <c r="A196" s="55"/>
      <c r="H196" s="122"/>
      <c r="I196" s="122"/>
      <c r="J196"/>
      <c r="K196"/>
    </row>
    <row r="197" spans="1:11" x14ac:dyDescent="0.25">
      <c r="A197" s="55"/>
      <c r="H197" s="122"/>
      <c r="I197" s="122"/>
      <c r="J197"/>
      <c r="K197"/>
    </row>
    <row r="198" spans="1:11" x14ac:dyDescent="0.25">
      <c r="A198" s="55"/>
      <c r="H198" s="122"/>
      <c r="I198" s="122"/>
      <c r="J198"/>
      <c r="K198"/>
    </row>
    <row r="199" spans="1:11" x14ac:dyDescent="0.25">
      <c r="A199" s="55"/>
      <c r="H199" s="122"/>
      <c r="I199" s="122"/>
      <c r="J199"/>
      <c r="K199"/>
    </row>
    <row r="200" spans="1:11" x14ac:dyDescent="0.25">
      <c r="A200" s="55"/>
      <c r="H200" s="122"/>
      <c r="I200" s="122"/>
      <c r="J200"/>
      <c r="K200"/>
    </row>
    <row r="201" spans="1:11" x14ac:dyDescent="0.25">
      <c r="A201" s="55"/>
      <c r="H201" s="122"/>
      <c r="I201" s="122"/>
      <c r="J201"/>
      <c r="K201"/>
    </row>
    <row r="202" spans="1:11" x14ac:dyDescent="0.25">
      <c r="A202" s="55"/>
      <c r="H202" s="122"/>
      <c r="I202" s="122"/>
      <c r="J202"/>
      <c r="K202"/>
    </row>
    <row r="203" spans="1:11" x14ac:dyDescent="0.25">
      <c r="A203" s="55"/>
      <c r="H203" s="122"/>
      <c r="I203" s="122"/>
      <c r="J203"/>
      <c r="K203"/>
    </row>
    <row r="204" spans="1:11" x14ac:dyDescent="0.25">
      <c r="A204" s="55"/>
      <c r="H204" s="122"/>
      <c r="I204" s="122"/>
      <c r="J204"/>
      <c r="K204"/>
    </row>
    <row r="205" spans="1:11" ht="13" x14ac:dyDescent="0.3">
      <c r="A205" s="55"/>
      <c r="B205" s="85"/>
      <c r="G205" s="56"/>
      <c r="H205" s="123"/>
      <c r="I205" s="123"/>
      <c r="J205"/>
      <c r="K205"/>
    </row>
    <row r="206" spans="1:11" ht="13" x14ac:dyDescent="0.3">
      <c r="A206" s="55"/>
      <c r="B206" s="106"/>
      <c r="C206" s="106"/>
      <c r="D206" s="106"/>
      <c r="E206" s="106"/>
      <c r="F206" s="106"/>
      <c r="G206" s="56"/>
      <c r="H206" s="123"/>
      <c r="I206" s="123"/>
      <c r="J206"/>
      <c r="K206"/>
    </row>
    <row r="207" spans="1:11" ht="13" x14ac:dyDescent="0.3">
      <c r="A207" s="55"/>
      <c r="B207" s="106"/>
      <c r="C207" s="106"/>
      <c r="D207" s="106"/>
      <c r="E207" s="106"/>
      <c r="F207" s="106"/>
      <c r="G207" s="56"/>
      <c r="H207" s="123"/>
      <c r="I207" s="123"/>
      <c r="J207"/>
      <c r="K207"/>
    </row>
    <row r="208" spans="1:11" ht="13" x14ac:dyDescent="0.3">
      <c r="A208" s="55"/>
      <c r="B208" s="106"/>
      <c r="C208" s="106"/>
      <c r="D208" s="106"/>
      <c r="E208" s="106"/>
      <c r="F208" s="106"/>
      <c r="G208" s="56"/>
      <c r="H208" s="123"/>
      <c r="I208" s="123"/>
      <c r="J208"/>
      <c r="K208"/>
    </row>
    <row r="209" spans="1:11" ht="13" x14ac:dyDescent="0.3">
      <c r="A209" s="55"/>
      <c r="B209" s="106"/>
      <c r="C209" s="106"/>
      <c r="D209" s="106"/>
      <c r="E209" s="106"/>
      <c r="F209" s="106"/>
      <c r="G209" s="56"/>
      <c r="H209" s="123"/>
      <c r="I209" s="123"/>
      <c r="J209"/>
      <c r="K209"/>
    </row>
    <row r="210" spans="1:11" x14ac:dyDescent="0.25">
      <c r="A210" s="55"/>
      <c r="H210" s="122"/>
      <c r="I210" s="122"/>
      <c r="J210"/>
      <c r="K210"/>
    </row>
    <row r="211" spans="1:11" x14ac:dyDescent="0.25">
      <c r="A211" s="176" t="s">
        <v>102</v>
      </c>
      <c r="B211" s="174"/>
      <c r="C211" s="174"/>
      <c r="D211" s="174"/>
      <c r="E211" s="177"/>
      <c r="F211" s="177"/>
      <c r="G211" s="177"/>
      <c r="H211" s="173">
        <f>SUM(H191:H210)</f>
        <v>0</v>
      </c>
      <c r="I211" s="173">
        <f>SUM(I191:I210)</f>
        <v>0</v>
      </c>
      <c r="J211"/>
      <c r="K211"/>
    </row>
    <row r="213" spans="1:11" ht="17.25" customHeight="1" x14ac:dyDescent="0.25">
      <c r="A213" s="601" t="s">
        <v>261</v>
      </c>
      <c r="B213" s="602"/>
      <c r="C213" s="602"/>
      <c r="D213" s="602"/>
      <c r="E213" s="602"/>
      <c r="F213" s="602"/>
      <c r="G213" s="602"/>
      <c r="H213" s="602"/>
      <c r="I213" s="602"/>
      <c r="J213" s="602"/>
      <c r="K213" s="603"/>
    </row>
    <row r="214" spans="1:11" s="51" customFormat="1" ht="13.5" customHeight="1" x14ac:dyDescent="0.25">
      <c r="A214" s="637"/>
      <c r="B214" s="638"/>
      <c r="C214" s="638"/>
      <c r="D214" s="639"/>
      <c r="E214" s="620" t="s">
        <v>109</v>
      </c>
      <c r="F214" s="622"/>
      <c r="G214" s="620" t="s">
        <v>150</v>
      </c>
      <c r="H214" s="621"/>
      <c r="I214" s="622"/>
      <c r="J214" s="620" t="s">
        <v>110</v>
      </c>
      <c r="K214" s="622"/>
    </row>
    <row r="215" spans="1:11" s="51" customFormat="1" ht="11.25" customHeight="1" x14ac:dyDescent="0.25">
      <c r="A215" s="640"/>
      <c r="B215" s="641"/>
      <c r="C215" s="641"/>
      <c r="D215" s="642"/>
      <c r="E215" s="623"/>
      <c r="F215" s="625"/>
      <c r="G215" s="623"/>
      <c r="H215" s="624"/>
      <c r="I215" s="625"/>
      <c r="J215" s="623"/>
      <c r="K215" s="625"/>
    </row>
    <row r="216" spans="1:11" ht="30" customHeight="1" x14ac:dyDescent="0.3">
      <c r="A216" s="652" t="s">
        <v>146</v>
      </c>
      <c r="B216" s="652"/>
      <c r="C216" s="652"/>
      <c r="D216" s="653"/>
      <c r="E216" s="585"/>
      <c r="F216" s="586"/>
      <c r="G216" s="58"/>
      <c r="H216" s="650"/>
      <c r="I216" s="651"/>
      <c r="J216" s="585"/>
      <c r="K216" s="586"/>
    </row>
    <row r="217" spans="1:11" x14ac:dyDescent="0.25">
      <c r="A217" s="5" t="s">
        <v>76</v>
      </c>
      <c r="B217" s="14"/>
      <c r="C217" s="14"/>
      <c r="D217" s="14"/>
      <c r="E217" s="648" t="str">
        <f>IF(E127=" ",F127,-E127)</f>
        <v xml:space="preserve"> </v>
      </c>
      <c r="F217" s="649"/>
      <c r="G217" s="181"/>
      <c r="H217" s="647">
        <f>+I127-H127</f>
        <v>0</v>
      </c>
      <c r="I217" s="576"/>
      <c r="J217" s="575" t="str">
        <f>IF(J127=" ",K127,-J127)</f>
        <v xml:space="preserve"> </v>
      </c>
      <c r="K217" s="576"/>
    </row>
    <row r="218" spans="1:11" x14ac:dyDescent="0.25">
      <c r="B218" s="658" t="s">
        <v>324</v>
      </c>
      <c r="C218" s="658" t="s">
        <v>324</v>
      </c>
      <c r="D218" s="659" t="s">
        <v>324</v>
      </c>
      <c r="E218" s="570"/>
      <c r="F218" s="571"/>
      <c r="G218" s="31"/>
      <c r="H218" s="572"/>
      <c r="I218" s="571"/>
      <c r="J218" s="570"/>
      <c r="K218" s="571"/>
    </row>
    <row r="219" spans="1:11" x14ac:dyDescent="0.25">
      <c r="A219" s="42"/>
      <c r="B219" s="549"/>
      <c r="C219" s="14" t="s">
        <v>198</v>
      </c>
      <c r="D219" s="83"/>
      <c r="E219" s="583" t="str">
        <f>IF(-SUM(E166:E173)+SUM(F166:F173)=0," ",-SUM(E166:E173)+SUM(F166:F173))</f>
        <v xml:space="preserve"> </v>
      </c>
      <c r="F219" s="584"/>
      <c r="G219" s="289"/>
      <c r="H219" s="581"/>
      <c r="I219" s="582"/>
      <c r="J219" s="587" t="str">
        <f>IF(IF(E219=" ",0,E219)+H219=0," ",IF(E219=" ",0,E219)+H219)</f>
        <v xml:space="preserve"> </v>
      </c>
      <c r="K219" s="588"/>
    </row>
    <row r="220" spans="1:11" x14ac:dyDescent="0.25">
      <c r="B220" s="4"/>
      <c r="C220" s="83" t="s">
        <v>77</v>
      </c>
      <c r="D220" s="83"/>
      <c r="E220" s="573"/>
      <c r="F220" s="574"/>
      <c r="G220" s="290"/>
      <c r="H220" s="562"/>
      <c r="I220" s="563"/>
      <c r="J220" s="558" t="str">
        <f>IF(IF(E220=" ",0,E220)+H220=0," ",IF(E220=" ",0,E220)+H220)</f>
        <v xml:space="preserve"> </v>
      </c>
      <c r="K220" s="559"/>
    </row>
    <row r="221" spans="1:11" x14ac:dyDescent="0.25">
      <c r="B221" s="4"/>
      <c r="C221" s="14" t="s">
        <v>75</v>
      </c>
      <c r="D221" s="83"/>
      <c r="E221" s="573"/>
      <c r="F221" s="574"/>
      <c r="G221" s="290"/>
      <c r="H221" s="562"/>
      <c r="I221" s="563"/>
      <c r="J221" s="558" t="str">
        <f>IF(IF(E221=" ",0,E221)+H221=0," ",IF(E221=" ",0,E221)+H221)</f>
        <v xml:space="preserve"> </v>
      </c>
      <c r="K221" s="559"/>
    </row>
    <row r="222" spans="1:11" x14ac:dyDescent="0.25">
      <c r="B222" s="4"/>
      <c r="C222" s="14" t="s">
        <v>78</v>
      </c>
      <c r="D222" s="83"/>
      <c r="E222" s="573"/>
      <c r="F222" s="574"/>
      <c r="G222" s="290"/>
      <c r="H222" s="562"/>
      <c r="I222" s="563"/>
      <c r="J222" s="558" t="str">
        <f>IF(IF(E222=" ",0,E222)+H222=0," ",IF(E222=" ",0,E222)+H222)</f>
        <v xml:space="preserve"> </v>
      </c>
      <c r="K222" s="559"/>
    </row>
    <row r="223" spans="1:11" ht="13.5" x14ac:dyDescent="0.25">
      <c r="B223" s="96"/>
      <c r="C223" s="14" t="s">
        <v>336</v>
      </c>
      <c r="D223" s="83"/>
      <c r="E223" s="573"/>
      <c r="F223" s="574"/>
      <c r="G223" s="290"/>
      <c r="H223" s="562"/>
      <c r="I223" s="563"/>
      <c r="J223" s="558" t="str">
        <f>IF(IF(E223=" ",0,E223)+H223=0," ",IF(E223=" ",0,E223)+H223)</f>
        <v xml:space="preserve"> </v>
      </c>
      <c r="K223" s="559"/>
    </row>
    <row r="224" spans="1:11" ht="24" customHeight="1" x14ac:dyDescent="0.25">
      <c r="B224" s="96"/>
      <c r="C224" s="554" t="s">
        <v>342</v>
      </c>
      <c r="D224" s="555"/>
      <c r="E224" s="573"/>
      <c r="F224" s="574"/>
      <c r="G224" s="290"/>
      <c r="H224" s="562"/>
      <c r="I224" s="563"/>
      <c r="J224" s="558" t="str">
        <f t="shared" ref="J224:J230" si="18">IF(E224+H224=0," ",E224+H224)</f>
        <v xml:space="preserve"> </v>
      </c>
      <c r="K224" s="559"/>
    </row>
    <row r="225" spans="1:11" ht="13.5" customHeight="1" x14ac:dyDescent="0.25">
      <c r="B225" s="597" t="s">
        <v>199</v>
      </c>
      <c r="C225" s="597"/>
      <c r="D225" s="598"/>
      <c r="E225" s="573"/>
      <c r="F225" s="574"/>
      <c r="G225" s="290"/>
      <c r="H225" s="562"/>
      <c r="I225" s="563"/>
      <c r="J225" s="558" t="str">
        <f t="shared" si="18"/>
        <v xml:space="preserve"> </v>
      </c>
      <c r="K225" s="559"/>
    </row>
    <row r="226" spans="1:11" ht="12.75" customHeight="1" x14ac:dyDescent="0.25">
      <c r="B226" s="597" t="s">
        <v>107</v>
      </c>
      <c r="C226" s="597"/>
      <c r="D226" s="598"/>
      <c r="E226" s="573"/>
      <c r="F226" s="574"/>
      <c r="G226" s="290"/>
      <c r="H226" s="562"/>
      <c r="I226" s="563"/>
      <c r="J226" s="558" t="str">
        <f t="shared" si="18"/>
        <v xml:space="preserve"> </v>
      </c>
      <c r="K226" s="559"/>
    </row>
    <row r="227" spans="1:11" ht="12.75" customHeight="1" x14ac:dyDescent="0.25">
      <c r="B227" s="597" t="s">
        <v>325</v>
      </c>
      <c r="C227" s="597"/>
      <c r="D227" s="598"/>
      <c r="E227" s="573"/>
      <c r="F227" s="574"/>
      <c r="G227" s="290"/>
      <c r="H227" s="562"/>
      <c r="I227" s="563"/>
      <c r="J227" s="558" t="str">
        <f>IF(E227+H227=0," ",E227+H227)</f>
        <v xml:space="preserve"> </v>
      </c>
      <c r="K227" s="559"/>
    </row>
    <row r="228" spans="1:11" ht="12.75" customHeight="1" x14ac:dyDescent="0.25">
      <c r="B228" s="566" t="s">
        <v>113</v>
      </c>
      <c r="C228" s="566"/>
      <c r="D228" s="567"/>
      <c r="E228" s="573"/>
      <c r="F228" s="574"/>
      <c r="G228" s="290"/>
      <c r="H228" s="562"/>
      <c r="I228" s="563"/>
      <c r="J228" s="558" t="str">
        <f t="shared" si="18"/>
        <v xml:space="preserve"> </v>
      </c>
      <c r="K228" s="559"/>
    </row>
    <row r="229" spans="1:11" ht="12.75" customHeight="1" x14ac:dyDescent="0.25">
      <c r="B229" s="556" t="s">
        <v>265</v>
      </c>
      <c r="C229" s="556"/>
      <c r="D229" s="557"/>
      <c r="E229" s="573"/>
      <c r="F229" s="574"/>
      <c r="G229" s="290"/>
      <c r="H229" s="560"/>
      <c r="I229" s="561"/>
      <c r="J229" s="558" t="str">
        <f t="shared" si="18"/>
        <v xml:space="preserve"> </v>
      </c>
      <c r="K229" s="559"/>
    </row>
    <row r="230" spans="1:11" ht="24.75" customHeight="1" x14ac:dyDescent="0.25">
      <c r="B230" s="566" t="s">
        <v>266</v>
      </c>
      <c r="C230" s="566"/>
      <c r="D230" s="567"/>
      <c r="E230" s="606"/>
      <c r="F230" s="607"/>
      <c r="G230" s="292"/>
      <c r="H230" s="579"/>
      <c r="I230" s="580"/>
      <c r="J230" s="676" t="str">
        <f t="shared" si="18"/>
        <v xml:space="preserve"> </v>
      </c>
      <c r="K230" s="677"/>
    </row>
    <row r="231" spans="1:11" ht="13" x14ac:dyDescent="0.3">
      <c r="A231" s="293" t="s">
        <v>146</v>
      </c>
      <c r="B231" s="294"/>
      <c r="C231" s="294"/>
      <c r="D231" s="294"/>
      <c r="E231" s="564">
        <f>SUM(E217:F230)</f>
        <v>0</v>
      </c>
      <c r="F231" s="565"/>
      <c r="G231" s="295"/>
      <c r="H231" s="679">
        <f>SUM(H217:I230)</f>
        <v>0</v>
      </c>
      <c r="I231" s="680"/>
      <c r="J231" s="564">
        <f>SUM(J217:K230)</f>
        <v>0</v>
      </c>
      <c r="K231" s="565"/>
    </row>
    <row r="232" spans="1:11" ht="24" customHeight="1" x14ac:dyDescent="0.25">
      <c r="A232" s="8"/>
      <c r="B232" s="683" t="s">
        <v>254</v>
      </c>
      <c r="C232" s="683"/>
      <c r="D232" s="684"/>
      <c r="E232" s="614"/>
      <c r="F232" s="615"/>
      <c r="G232" s="291"/>
      <c r="H232" s="681"/>
      <c r="I232" s="682"/>
      <c r="J232" s="568" t="str">
        <f>IF(E232+H232=0," ",E232+H232)</f>
        <v xml:space="preserve"> </v>
      </c>
      <c r="K232" s="569"/>
    </row>
    <row r="233" spans="1:11" ht="12.75" customHeight="1" x14ac:dyDescent="0.25">
      <c r="B233" s="556" t="s">
        <v>284</v>
      </c>
      <c r="C233" s="556"/>
      <c r="D233" s="557"/>
      <c r="E233" s="573"/>
      <c r="F233" s="574"/>
      <c r="G233" s="290"/>
      <c r="H233" s="560"/>
      <c r="I233" s="561"/>
      <c r="J233" s="558" t="str">
        <f>IF(E233+H233=0," ",E233+H233)</f>
        <v xml:space="preserve"> </v>
      </c>
      <c r="K233" s="559"/>
    </row>
    <row r="234" spans="1:11" ht="12.75" customHeight="1" x14ac:dyDescent="0.25">
      <c r="A234" s="8"/>
      <c r="B234" s="670" t="s">
        <v>308</v>
      </c>
      <c r="C234" s="670"/>
      <c r="D234" s="671"/>
      <c r="E234" s="672"/>
      <c r="F234" s="673"/>
      <c r="G234" s="537"/>
      <c r="H234" s="674"/>
      <c r="I234" s="675"/>
      <c r="J234" s="558" t="str">
        <f>IF(E234+H234=0," ",E234+H234)</f>
        <v xml:space="preserve"> </v>
      </c>
      <c r="K234" s="559"/>
    </row>
    <row r="235" spans="1:11" ht="24" customHeight="1" x14ac:dyDescent="0.3">
      <c r="A235" s="635" t="s">
        <v>255</v>
      </c>
      <c r="B235" s="635"/>
      <c r="C235" s="635"/>
      <c r="D235" s="636"/>
      <c r="E235" s="564">
        <f>SUM(E232:F234)</f>
        <v>0</v>
      </c>
      <c r="F235" s="565"/>
      <c r="G235" s="60"/>
      <c r="H235" s="679">
        <f>SUM(H232:I234)</f>
        <v>0</v>
      </c>
      <c r="I235" s="680"/>
      <c r="J235" s="564">
        <f>SUM(J232:K234)</f>
        <v>0</v>
      </c>
      <c r="K235" s="565"/>
    </row>
    <row r="236" spans="1:11" ht="24" customHeight="1" x14ac:dyDescent="0.25">
      <c r="A236" s="593" t="s">
        <v>312</v>
      </c>
      <c r="B236" s="593"/>
      <c r="C236" s="593"/>
      <c r="D236" s="594"/>
      <c r="E236" s="564">
        <f>E231+E235</f>
        <v>0</v>
      </c>
      <c r="F236" s="565"/>
      <c r="G236" s="60"/>
      <c r="H236" s="678">
        <f>H231+H235</f>
        <v>0</v>
      </c>
      <c r="I236" s="565"/>
      <c r="J236" s="564">
        <f>J231+J235</f>
        <v>0</v>
      </c>
      <c r="K236" s="565"/>
    </row>
    <row r="237" spans="1:11" ht="13.5" customHeight="1" x14ac:dyDescent="0.25">
      <c r="A237" s="174" t="s">
        <v>119</v>
      </c>
      <c r="B237" s="174"/>
      <c r="C237" s="174"/>
      <c r="D237" s="174"/>
      <c r="E237" s="604">
        <f>SUM(E7:E23)-SUM(F7:F23)</f>
        <v>0</v>
      </c>
      <c r="F237" s="605"/>
      <c r="G237" s="178"/>
      <c r="H237" s="668"/>
      <c r="I237" s="669"/>
      <c r="J237" s="604">
        <f>SUM(J7:J23)-SUM(K7:K23)</f>
        <v>0</v>
      </c>
      <c r="K237" s="605"/>
    </row>
    <row r="238" spans="1:11" s="113" customFormat="1" ht="15" customHeight="1" x14ac:dyDescent="0.3">
      <c r="A238" s="133" t="s">
        <v>103</v>
      </c>
      <c r="B238" s="133" t="s">
        <v>346</v>
      </c>
      <c r="C238" s="133"/>
      <c r="D238" s="133"/>
      <c r="E238" s="134"/>
      <c r="F238" s="134"/>
      <c r="G238" s="135"/>
      <c r="H238" s="136"/>
      <c r="I238" s="136"/>
      <c r="J238" s="134"/>
      <c r="K238" s="134"/>
    </row>
    <row r="239" spans="1:11" s="113" customFormat="1" ht="24.75" customHeight="1" x14ac:dyDescent="0.3">
      <c r="A239" s="167" t="s">
        <v>164</v>
      </c>
      <c r="B239" s="660" t="s">
        <v>206</v>
      </c>
      <c r="C239" s="660"/>
      <c r="D239" s="660"/>
      <c r="E239" s="660"/>
      <c r="F239" s="660"/>
      <c r="G239" s="660"/>
      <c r="H239" s="660"/>
      <c r="I239" s="660"/>
      <c r="J239" s="660"/>
      <c r="K239" s="660"/>
    </row>
    <row r="240" spans="1:11" ht="16.5" customHeight="1" x14ac:dyDescent="0.25"/>
    <row r="241" spans="1:11" ht="17.25" customHeight="1" x14ac:dyDescent="0.25">
      <c r="A241" s="601" t="s">
        <v>261</v>
      </c>
      <c r="B241" s="602"/>
      <c r="C241" s="602"/>
      <c r="D241" s="602"/>
      <c r="E241" s="602"/>
      <c r="F241" s="602"/>
      <c r="G241" s="602"/>
      <c r="H241" s="602"/>
      <c r="I241" s="602"/>
      <c r="J241" s="602"/>
      <c r="K241" s="603"/>
    </row>
    <row r="242" spans="1:11" s="51" customFormat="1" ht="13.5" customHeight="1" x14ac:dyDescent="0.25">
      <c r="A242" s="637"/>
      <c r="B242" s="638"/>
      <c r="C242" s="638"/>
      <c r="D242" s="639"/>
      <c r="E242" s="620" t="s">
        <v>109</v>
      </c>
      <c r="F242" s="622"/>
      <c r="G242" s="620" t="s">
        <v>150</v>
      </c>
      <c r="H242" s="621"/>
      <c r="I242" s="622"/>
      <c r="J242" s="620" t="s">
        <v>110</v>
      </c>
      <c r="K242" s="622"/>
    </row>
    <row r="243" spans="1:11" s="51" customFormat="1" ht="11.25" customHeight="1" x14ac:dyDescent="0.25">
      <c r="A243" s="640"/>
      <c r="B243" s="641"/>
      <c r="C243" s="641"/>
      <c r="D243" s="642"/>
      <c r="E243" s="623"/>
      <c r="F243" s="625"/>
      <c r="G243" s="623"/>
      <c r="H243" s="624"/>
      <c r="I243" s="625"/>
      <c r="J243" s="623"/>
      <c r="K243" s="625"/>
    </row>
    <row r="244" spans="1:11" ht="15" customHeight="1" x14ac:dyDescent="0.3">
      <c r="A244" s="666" t="s">
        <v>120</v>
      </c>
      <c r="B244" s="666"/>
      <c r="C244" s="666"/>
      <c r="D244" s="667"/>
      <c r="E244" s="661"/>
      <c r="F244" s="662"/>
      <c r="G244" s="127"/>
      <c r="H244" s="663"/>
      <c r="I244" s="664"/>
      <c r="J244" s="661"/>
      <c r="K244" s="662"/>
    </row>
    <row r="245" spans="1:11" x14ac:dyDescent="0.25">
      <c r="A245" s="17" t="s">
        <v>15</v>
      </c>
      <c r="B245" s="14"/>
      <c r="C245" s="14"/>
      <c r="D245" s="14"/>
      <c r="E245" s="665"/>
      <c r="F245" s="613"/>
      <c r="G245" s="131"/>
      <c r="H245" s="572"/>
      <c r="I245" s="571"/>
      <c r="J245" s="665"/>
      <c r="K245" s="613"/>
    </row>
    <row r="246" spans="1:11" x14ac:dyDescent="0.25">
      <c r="A246" s="4"/>
      <c r="B246" s="245" t="s">
        <v>76</v>
      </c>
      <c r="C246" s="14"/>
      <c r="D246" s="14"/>
      <c r="E246" s="575" t="str">
        <f>IF(E127=" ",F127,-E127)</f>
        <v xml:space="preserve"> </v>
      </c>
      <c r="F246" s="576"/>
      <c r="G246" s="184"/>
      <c r="H246" s="647">
        <f>+I127-H127</f>
        <v>0</v>
      </c>
      <c r="I246" s="576"/>
      <c r="J246" s="575" t="str">
        <f>IF(J127=" ",K127,-J127)</f>
        <v xml:space="preserve"> </v>
      </c>
      <c r="K246" s="576"/>
    </row>
    <row r="247" spans="1:11" x14ac:dyDescent="0.25">
      <c r="A247" s="42"/>
      <c r="B247" s="11" t="s">
        <v>121</v>
      </c>
      <c r="C247" s="14"/>
      <c r="D247" s="13"/>
      <c r="E247" s="570"/>
      <c r="F247" s="571"/>
      <c r="G247" s="131"/>
      <c r="H247" s="572"/>
      <c r="I247" s="571"/>
      <c r="J247" s="570"/>
      <c r="K247" s="571"/>
    </row>
    <row r="248" spans="1:11" x14ac:dyDescent="0.25">
      <c r="A248" s="180"/>
      <c r="B248" s="4"/>
      <c r="C248" s="83" t="s">
        <v>330</v>
      </c>
      <c r="D248" s="83"/>
      <c r="E248" s="575" t="str">
        <f>IF(E221=0," ",E221)</f>
        <v xml:space="preserve"> </v>
      </c>
      <c r="F248" s="576"/>
      <c r="G248" s="125"/>
      <c r="H248" s="560"/>
      <c r="I248" s="561"/>
      <c r="J248" s="591" t="str">
        <f>IF(IF(E248=" ",0,E248)+H248=0," ",IF(E248=" ",0,E248)+H248)</f>
        <v xml:space="preserve"> </v>
      </c>
      <c r="K248" s="592"/>
    </row>
    <row r="249" spans="1:11" ht="12.75" customHeight="1" x14ac:dyDescent="0.25">
      <c r="A249" s="180"/>
      <c r="B249" s="545"/>
      <c r="C249" s="110" t="s">
        <v>101</v>
      </c>
      <c r="D249" s="546"/>
      <c r="E249" s="570"/>
      <c r="F249" s="571"/>
      <c r="G249" s="131"/>
      <c r="H249" s="572"/>
      <c r="I249" s="571"/>
      <c r="J249" s="570"/>
      <c r="K249" s="571"/>
    </row>
    <row r="250" spans="1:11" ht="24" customHeight="1" x14ac:dyDescent="0.25">
      <c r="A250" s="180"/>
      <c r="B250" s="4"/>
      <c r="C250" s="690" t="s">
        <v>326</v>
      </c>
      <c r="D250" s="691"/>
      <c r="E250" s="575" t="str">
        <f>IF(E222=0," ",E222)</f>
        <v xml:space="preserve"> </v>
      </c>
      <c r="F250" s="576"/>
      <c r="G250" s="125"/>
      <c r="H250" s="560"/>
      <c r="I250" s="561"/>
      <c r="J250" s="591" t="str">
        <f>IF(IF(E250=" ",0,E250)+H250=0," ",IF(E250=" ",0,E250)+H250)</f>
        <v xml:space="preserve"> </v>
      </c>
      <c r="K250" s="592"/>
    </row>
    <row r="251" spans="1:11" x14ac:dyDescent="0.25">
      <c r="A251" s="180"/>
      <c r="B251" s="96"/>
      <c r="C251" s="692" t="s">
        <v>168</v>
      </c>
      <c r="D251" s="693"/>
      <c r="E251" s="573"/>
      <c r="F251" s="574"/>
      <c r="G251" s="125"/>
      <c r="H251" s="560"/>
      <c r="I251" s="561"/>
      <c r="J251" s="591" t="str">
        <f>IF(E251+H251=0," ",E251+H251)</f>
        <v xml:space="preserve"> </v>
      </c>
      <c r="K251" s="592"/>
    </row>
    <row r="252" spans="1:11" ht="12.75" customHeight="1" x14ac:dyDescent="0.25">
      <c r="A252" s="180"/>
      <c r="B252" s="597" t="s">
        <v>123</v>
      </c>
      <c r="C252" s="597"/>
      <c r="D252" s="598"/>
      <c r="E252" s="570"/>
      <c r="F252" s="571"/>
      <c r="G252" s="131"/>
      <c r="H252" s="572"/>
      <c r="I252" s="571"/>
      <c r="J252" s="570"/>
      <c r="K252" s="571"/>
    </row>
    <row r="253" spans="1:11" ht="12.75" customHeight="1" x14ac:dyDescent="0.25">
      <c r="A253" s="180"/>
      <c r="B253" s="544"/>
      <c r="C253" s="46" t="s">
        <v>9</v>
      </c>
      <c r="D253" s="543"/>
      <c r="E253" s="573"/>
      <c r="F253" s="574"/>
      <c r="G253" s="125"/>
      <c r="H253" s="560"/>
      <c r="I253" s="561"/>
      <c r="J253" s="591" t="str">
        <f t="shared" ref="J253:J260" si="19">IF(E253+H253=0," ",E253+H253)</f>
        <v xml:space="preserve"> </v>
      </c>
      <c r="K253" s="592"/>
    </row>
    <row r="254" spans="1:11" ht="12.75" customHeight="1" x14ac:dyDescent="0.25">
      <c r="A254" s="180"/>
      <c r="B254" s="547"/>
      <c r="C254" s="46" t="s">
        <v>11</v>
      </c>
      <c r="D254" s="543"/>
      <c r="E254" s="573"/>
      <c r="F254" s="574"/>
      <c r="G254" s="125"/>
      <c r="H254" s="560"/>
      <c r="I254" s="561"/>
      <c r="J254" s="591" t="str">
        <f t="shared" si="19"/>
        <v xml:space="preserve"> </v>
      </c>
      <c r="K254" s="592"/>
    </row>
    <row r="255" spans="1:11" ht="12.75" customHeight="1" x14ac:dyDescent="0.25">
      <c r="A255" s="180"/>
      <c r="B255" s="547"/>
      <c r="C255" s="46" t="s">
        <v>310</v>
      </c>
      <c r="D255" s="543"/>
      <c r="E255" s="573"/>
      <c r="F255" s="574"/>
      <c r="G255" s="125"/>
      <c r="H255" s="560"/>
      <c r="I255" s="561"/>
      <c r="J255" s="591" t="str">
        <f t="shared" si="19"/>
        <v xml:space="preserve"> </v>
      </c>
      <c r="K255" s="592"/>
    </row>
    <row r="256" spans="1:11" ht="12.75" customHeight="1" x14ac:dyDescent="0.25">
      <c r="A256" s="180"/>
      <c r="B256" s="547"/>
      <c r="C256" s="46" t="s">
        <v>28</v>
      </c>
      <c r="D256" s="543"/>
      <c r="E256" s="573"/>
      <c r="F256" s="574"/>
      <c r="G256" s="125"/>
      <c r="H256" s="560"/>
      <c r="I256" s="561"/>
      <c r="J256" s="591" t="str">
        <f t="shared" si="19"/>
        <v xml:space="preserve"> </v>
      </c>
      <c r="K256" s="592"/>
    </row>
    <row r="257" spans="1:11" ht="12.75" customHeight="1" x14ac:dyDescent="0.25">
      <c r="A257" s="180"/>
      <c r="B257" s="547"/>
      <c r="C257" s="46" t="s">
        <v>124</v>
      </c>
      <c r="D257" s="543"/>
      <c r="E257" s="573"/>
      <c r="F257" s="574"/>
      <c r="G257" s="125"/>
      <c r="H257" s="560"/>
      <c r="I257" s="561"/>
      <c r="J257" s="591" t="str">
        <f t="shared" si="19"/>
        <v xml:space="preserve"> </v>
      </c>
      <c r="K257" s="592"/>
    </row>
    <row r="258" spans="1:11" ht="12.75" customHeight="1" x14ac:dyDescent="0.25">
      <c r="A258" s="180"/>
      <c r="B258" s="547"/>
      <c r="C258" s="46" t="s">
        <v>154</v>
      </c>
      <c r="D258" s="543"/>
      <c r="E258" s="573"/>
      <c r="F258" s="574"/>
      <c r="G258" s="125"/>
      <c r="H258" s="560"/>
      <c r="I258" s="561"/>
      <c r="J258" s="591" t="str">
        <f t="shared" si="19"/>
        <v xml:space="preserve"> </v>
      </c>
      <c r="K258" s="592"/>
    </row>
    <row r="259" spans="1:11" ht="12.75" customHeight="1" x14ac:dyDescent="0.25">
      <c r="A259" s="180"/>
      <c r="B259" s="547"/>
      <c r="C259" s="46" t="s">
        <v>44</v>
      </c>
      <c r="D259" s="543"/>
      <c r="E259" s="573"/>
      <c r="F259" s="574"/>
      <c r="G259" s="125"/>
      <c r="H259" s="560"/>
      <c r="I259" s="561"/>
      <c r="J259" s="591" t="str">
        <f t="shared" si="19"/>
        <v xml:space="preserve"> </v>
      </c>
      <c r="K259" s="592"/>
    </row>
    <row r="260" spans="1:11" x14ac:dyDescent="0.25">
      <c r="A260" s="180"/>
      <c r="B260" s="550"/>
      <c r="C260" s="46" t="s">
        <v>23</v>
      </c>
      <c r="D260" s="543"/>
      <c r="E260" s="573"/>
      <c r="F260" s="574"/>
      <c r="G260" s="125"/>
      <c r="H260" s="560"/>
      <c r="I260" s="561"/>
      <c r="J260" s="591" t="str">
        <f t="shared" si="19"/>
        <v xml:space="preserve"> </v>
      </c>
      <c r="K260" s="592"/>
    </row>
    <row r="261" spans="1:11" x14ac:dyDescent="0.25">
      <c r="A261" s="716" t="s">
        <v>349</v>
      </c>
      <c r="B261" s="716"/>
      <c r="C261" s="716"/>
      <c r="D261" s="717"/>
      <c r="E261" s="570"/>
      <c r="F261" s="571"/>
      <c r="G261" s="131"/>
      <c r="H261" s="572"/>
      <c r="I261" s="571"/>
      <c r="J261" s="570"/>
      <c r="K261" s="571"/>
    </row>
    <row r="262" spans="1:11" ht="12.75" customHeight="1" x14ac:dyDescent="0.25">
      <c r="B262" s="67" t="s">
        <v>322</v>
      </c>
      <c r="C262" s="67"/>
      <c r="D262" s="64"/>
      <c r="E262" s="589"/>
      <c r="F262" s="590"/>
      <c r="G262" s="125"/>
      <c r="H262" s="560"/>
      <c r="I262" s="561"/>
      <c r="J262" s="591" t="str">
        <f>IF(IF(E262=" ",0,E262)+H262=0," ",IF(E262=" ",0,E262)+H262)</f>
        <v xml:space="preserve"> </v>
      </c>
      <c r="K262" s="592"/>
    </row>
    <row r="263" spans="1:11" ht="12.75" customHeight="1" x14ac:dyDescent="0.25">
      <c r="B263" s="67" t="s">
        <v>343</v>
      </c>
      <c r="C263" s="67"/>
      <c r="D263" s="64"/>
      <c r="E263" s="575" t="str">
        <f>IF(E220=0," ",E220)</f>
        <v xml:space="preserve"> </v>
      </c>
      <c r="F263" s="576"/>
      <c r="G263" s="125"/>
      <c r="H263" s="560"/>
      <c r="I263" s="561"/>
      <c r="J263" s="591" t="str">
        <f>IF(IF(E263=" ",0,E263)+H263=0," ",IF(E263=" ",0,E263)+H263)</f>
        <v xml:space="preserve"> </v>
      </c>
      <c r="K263" s="592"/>
    </row>
    <row r="264" spans="1:11" ht="12.75" customHeight="1" x14ac:dyDescent="0.25">
      <c r="B264" s="67" t="s">
        <v>323</v>
      </c>
      <c r="C264" s="67"/>
      <c r="D264" s="64"/>
      <c r="E264" s="575" t="str">
        <f>IF(-E174+F174=0," ",-E174+F174)</f>
        <v xml:space="preserve"> </v>
      </c>
      <c r="F264" s="576"/>
      <c r="G264" s="125"/>
      <c r="H264" s="560"/>
      <c r="I264" s="561"/>
      <c r="J264" s="591" t="str">
        <f>IF(IF(E264=" ",0,E264)+H264=0," ",IF(E264=" ",0,E264)+H264)</f>
        <v xml:space="preserve"> </v>
      </c>
      <c r="K264" s="592"/>
    </row>
    <row r="265" spans="1:11" ht="12.75" customHeight="1" x14ac:dyDescent="0.25">
      <c r="B265" s="67" t="s">
        <v>344</v>
      </c>
      <c r="C265" s="67"/>
      <c r="D265" s="64"/>
      <c r="E265" s="589"/>
      <c r="F265" s="590"/>
      <c r="G265" s="125"/>
      <c r="H265" s="560"/>
      <c r="I265" s="561"/>
      <c r="J265" s="591" t="str">
        <f>IF(IF(E265=" ",0,E265)+H265=0," ",IF(E265=" ",0,E265)+H265)</f>
        <v xml:space="preserve"> </v>
      </c>
      <c r="K265" s="592"/>
    </row>
    <row r="266" spans="1:11" ht="12.75" customHeight="1" x14ac:dyDescent="0.25">
      <c r="A266" s="599" t="s">
        <v>170</v>
      </c>
      <c r="B266" s="599"/>
      <c r="C266" s="599"/>
      <c r="D266" s="600"/>
      <c r="E266" s="570"/>
      <c r="F266" s="571"/>
      <c r="G266" s="131"/>
      <c r="H266" s="572"/>
      <c r="I266" s="571"/>
      <c r="J266" s="570"/>
      <c r="K266" s="571"/>
    </row>
    <row r="267" spans="1:11" ht="37.5" customHeight="1" x14ac:dyDescent="0.25">
      <c r="B267" s="556" t="s">
        <v>311</v>
      </c>
      <c r="C267" s="556"/>
      <c r="D267" s="557"/>
      <c r="E267" s="570"/>
      <c r="F267" s="571"/>
      <c r="G267" s="131"/>
      <c r="H267" s="572"/>
      <c r="I267" s="571"/>
      <c r="J267" s="570"/>
      <c r="K267" s="571"/>
    </row>
    <row r="268" spans="1:11" ht="12.75" customHeight="1" x14ac:dyDescent="0.25">
      <c r="C268" s="67" t="s">
        <v>93</v>
      </c>
      <c r="D268" s="64"/>
      <c r="E268" s="575" t="str">
        <f>IF(-E178+F178=0," ",-E178+F178)</f>
        <v xml:space="preserve"> </v>
      </c>
      <c r="F268" s="576"/>
      <c r="G268" s="125"/>
      <c r="H268" s="560"/>
      <c r="I268" s="561"/>
      <c r="J268" s="591" t="str">
        <f>IF(IF(E268=" ",0,E268)+H268=0," ",IF(E268=" ",0,E268)+H268)</f>
        <v xml:space="preserve"> </v>
      </c>
      <c r="K268" s="592"/>
    </row>
    <row r="269" spans="1:11" ht="12.75" customHeight="1" x14ac:dyDescent="0.25">
      <c r="C269" s="67" t="s">
        <v>125</v>
      </c>
      <c r="D269" s="64"/>
      <c r="E269" s="575" t="str">
        <f>IF(-E139+F139=0," ",-E139+F139)</f>
        <v xml:space="preserve"> </v>
      </c>
      <c r="F269" s="576"/>
      <c r="G269" s="125"/>
      <c r="H269" s="560"/>
      <c r="I269" s="561"/>
      <c r="J269" s="591" t="str">
        <f>IF(IF(E269=" ",0,E269)+H269=0," ",IF(E269=" ",0,E269)+H269)</f>
        <v xml:space="preserve"> </v>
      </c>
      <c r="K269" s="592"/>
    </row>
    <row r="270" spans="1:11" ht="13.5" customHeight="1" x14ac:dyDescent="0.25">
      <c r="B270" s="556" t="s">
        <v>213</v>
      </c>
      <c r="C270" s="556"/>
      <c r="D270" s="557"/>
      <c r="E270" s="570"/>
      <c r="F270" s="571"/>
      <c r="G270" s="131"/>
      <c r="H270" s="572"/>
      <c r="I270" s="571"/>
      <c r="J270" s="570"/>
      <c r="K270" s="571"/>
    </row>
    <row r="271" spans="1:11" ht="12.75" customHeight="1" x14ac:dyDescent="0.25">
      <c r="C271" s="67" t="s">
        <v>198</v>
      </c>
      <c r="D271" s="64"/>
      <c r="E271" s="589"/>
      <c r="F271" s="590"/>
      <c r="G271" s="125"/>
      <c r="H271" s="560"/>
      <c r="I271" s="561"/>
      <c r="J271" s="591" t="str">
        <f>IF(IF(E271=" ",0,E271)+H271=0," ",IF(E271=" ",0,E271)+H271)</f>
        <v xml:space="preserve"> </v>
      </c>
      <c r="K271" s="592"/>
    </row>
    <row r="272" spans="1:11" ht="12.75" customHeight="1" x14ac:dyDescent="0.25">
      <c r="C272" s="67" t="s">
        <v>214</v>
      </c>
      <c r="D272" s="64"/>
      <c r="E272" s="589"/>
      <c r="F272" s="590"/>
      <c r="G272" s="125"/>
      <c r="H272" s="560"/>
      <c r="I272" s="561"/>
      <c r="J272" s="591" t="str">
        <f>IF(IF(E272=" ",0,E272)+H272=0," ",IF(E272=" ",0,E272)+H272)</f>
        <v xml:space="preserve"> </v>
      </c>
      <c r="K272" s="592"/>
    </row>
    <row r="273" spans="1:11" ht="12.75" customHeight="1" x14ac:dyDescent="0.25">
      <c r="A273" s="7" t="s">
        <v>126</v>
      </c>
      <c r="B273" s="67"/>
      <c r="C273" s="67"/>
      <c r="D273" s="64"/>
      <c r="E273" s="570"/>
      <c r="F273" s="571"/>
      <c r="G273" s="131"/>
      <c r="H273" s="572"/>
      <c r="I273" s="571"/>
      <c r="J273" s="570"/>
      <c r="K273" s="571"/>
    </row>
    <row r="274" spans="1:11" ht="12.75" customHeight="1" x14ac:dyDescent="0.25">
      <c r="B274" s="67" t="s">
        <v>127</v>
      </c>
      <c r="C274" s="67"/>
      <c r="D274" s="64"/>
      <c r="E274" s="573"/>
      <c r="F274" s="574"/>
      <c r="G274" s="125"/>
      <c r="H274" s="560"/>
      <c r="I274" s="561"/>
      <c r="J274" s="591" t="str">
        <f t="shared" ref="J274:J280" si="20">IF(E274+H274=0," ",E274+H274)</f>
        <v xml:space="preserve"> </v>
      </c>
      <c r="K274" s="592"/>
    </row>
    <row r="275" spans="1:11" ht="12.75" customHeight="1" x14ac:dyDescent="0.25">
      <c r="B275" s="67" t="s">
        <v>50</v>
      </c>
      <c r="C275" s="67"/>
      <c r="D275" s="64"/>
      <c r="E275" s="573"/>
      <c r="F275" s="574"/>
      <c r="G275" s="125"/>
      <c r="H275" s="560"/>
      <c r="I275" s="561"/>
      <c r="J275" s="591" t="str">
        <f t="shared" si="20"/>
        <v xml:space="preserve"> </v>
      </c>
      <c r="K275" s="592"/>
    </row>
    <row r="276" spans="1:11" ht="12.75" customHeight="1" x14ac:dyDescent="0.25">
      <c r="B276" s="67" t="s">
        <v>128</v>
      </c>
      <c r="C276" s="67"/>
      <c r="D276" s="64"/>
      <c r="E276" s="573"/>
      <c r="F276" s="574"/>
      <c r="G276" s="125"/>
      <c r="H276" s="560"/>
      <c r="I276" s="561"/>
      <c r="J276" s="591" t="str">
        <f t="shared" si="20"/>
        <v xml:space="preserve"> </v>
      </c>
      <c r="K276" s="592"/>
    </row>
    <row r="277" spans="1:11" ht="12.75" customHeight="1" x14ac:dyDescent="0.25">
      <c r="B277" s="67" t="s">
        <v>171</v>
      </c>
      <c r="C277" s="67"/>
      <c r="D277" s="64"/>
      <c r="E277" s="573"/>
      <c r="F277" s="574"/>
      <c r="G277" s="125"/>
      <c r="H277" s="560"/>
      <c r="I277" s="561"/>
      <c r="J277" s="591" t="str">
        <f t="shared" si="20"/>
        <v xml:space="preserve"> </v>
      </c>
      <c r="K277" s="592"/>
    </row>
    <row r="278" spans="1:11" ht="12.75" customHeight="1" x14ac:dyDescent="0.25">
      <c r="B278" s="74" t="s">
        <v>101</v>
      </c>
      <c r="C278" s="74"/>
      <c r="D278" s="282"/>
      <c r="E278" s="570"/>
      <c r="F278" s="571"/>
      <c r="G278" s="131"/>
      <c r="H278" s="572"/>
      <c r="I278" s="571"/>
      <c r="J278" s="570"/>
      <c r="K278" s="571"/>
    </row>
    <row r="279" spans="1:11" ht="12.75" customHeight="1" x14ac:dyDescent="0.25">
      <c r="B279" s="283"/>
      <c r="C279" s="696" t="s">
        <v>168</v>
      </c>
      <c r="D279" s="697"/>
      <c r="E279" s="573"/>
      <c r="F279" s="574"/>
      <c r="G279" s="125"/>
      <c r="H279" s="560"/>
      <c r="I279" s="561"/>
      <c r="J279" s="591" t="str">
        <f t="shared" si="20"/>
        <v xml:space="preserve"> </v>
      </c>
      <c r="K279" s="592"/>
    </row>
    <row r="280" spans="1:11" ht="12.75" customHeight="1" x14ac:dyDescent="0.25">
      <c r="B280" s="296"/>
      <c r="C280" s="698" t="s">
        <v>168</v>
      </c>
      <c r="D280" s="699"/>
      <c r="E280" s="606"/>
      <c r="F280" s="607"/>
      <c r="G280" s="126"/>
      <c r="H280" s="616"/>
      <c r="I280" s="617"/>
      <c r="J280" s="702" t="str">
        <f t="shared" si="20"/>
        <v xml:space="preserve"> </v>
      </c>
      <c r="K280" s="703"/>
    </row>
    <row r="281" spans="1:11" ht="24" customHeight="1" x14ac:dyDescent="0.3">
      <c r="A281" s="635" t="s">
        <v>129</v>
      </c>
      <c r="B281" s="635"/>
      <c r="C281" s="635"/>
      <c r="D281" s="636"/>
      <c r="E281" s="564">
        <f>SUM(E246:F280)</f>
        <v>0</v>
      </c>
      <c r="F281" s="565"/>
      <c r="G281" s="132"/>
      <c r="H281" s="679">
        <f>SUM(H246:I280)</f>
        <v>0</v>
      </c>
      <c r="I281" s="680"/>
      <c r="J281" s="564">
        <f>SUM(J246:K280)</f>
        <v>0</v>
      </c>
      <c r="K281" s="565"/>
    </row>
    <row r="282" spans="1:11" ht="24.75" customHeight="1" x14ac:dyDescent="0.25">
      <c r="A282" s="711" t="s">
        <v>251</v>
      </c>
      <c r="B282" s="711"/>
      <c r="C282" s="711"/>
      <c r="D282" s="712"/>
      <c r="E282" s="614"/>
      <c r="F282" s="615"/>
      <c r="G282" s="297"/>
      <c r="H282" s="700"/>
      <c r="I282" s="701"/>
      <c r="J282" s="568" t="str">
        <f>IF(E282+H282=0," ",E282+H282)</f>
        <v xml:space="preserve"> </v>
      </c>
      <c r="K282" s="569"/>
    </row>
    <row r="283" spans="1:11" ht="13.5" customHeight="1" x14ac:dyDescent="0.25">
      <c r="A283" s="709" t="s">
        <v>284</v>
      </c>
      <c r="B283" s="709"/>
      <c r="C283" s="709"/>
      <c r="D283" s="710"/>
      <c r="E283" s="672"/>
      <c r="F283" s="673"/>
      <c r="G283" s="274"/>
      <c r="H283" s="719"/>
      <c r="I283" s="675"/>
      <c r="J283" s="704" t="str">
        <f>IF(E283+H283=0," ",E283+H283)</f>
        <v xml:space="preserve"> </v>
      </c>
      <c r="K283" s="705"/>
    </row>
    <row r="284" spans="1:11" ht="24.75" customHeight="1" x14ac:dyDescent="0.3">
      <c r="A284" s="707" t="s">
        <v>252</v>
      </c>
      <c r="B284" s="707"/>
      <c r="C284" s="707"/>
      <c r="D284" s="708"/>
      <c r="E284" s="564">
        <f>SUM(E282:F283)</f>
        <v>0</v>
      </c>
      <c r="F284" s="565"/>
      <c r="G284" s="267"/>
      <c r="H284" s="634">
        <f>SUM(H282:I283)</f>
        <v>0</v>
      </c>
      <c r="I284" s="565"/>
      <c r="J284" s="564">
        <f>SUM(J282:K283)</f>
        <v>0</v>
      </c>
      <c r="K284" s="565"/>
    </row>
    <row r="285" spans="1:11" ht="24" customHeight="1" x14ac:dyDescent="0.25">
      <c r="A285" s="618" t="s">
        <v>130</v>
      </c>
      <c r="B285" s="618"/>
      <c r="C285" s="618"/>
      <c r="D285" s="619"/>
      <c r="E285" s="632">
        <f>SUM(E281+E284)</f>
        <v>0</v>
      </c>
      <c r="F285" s="633"/>
      <c r="G285" s="267"/>
      <c r="H285" s="634">
        <f>SUM(H281+H284)</f>
        <v>0</v>
      </c>
      <c r="I285" s="565"/>
      <c r="J285" s="632">
        <f>SUM(J281+J284)</f>
        <v>0</v>
      </c>
      <c r="K285" s="633"/>
    </row>
    <row r="286" spans="1:11" s="113" customFormat="1" ht="24.75" customHeight="1" x14ac:dyDescent="0.3">
      <c r="A286" s="167" t="s">
        <v>103</v>
      </c>
      <c r="B286" s="706" t="s">
        <v>347</v>
      </c>
      <c r="C286" s="706"/>
      <c r="D286" s="706"/>
      <c r="E286" s="706"/>
      <c r="F286" s="706"/>
      <c r="G286" s="706"/>
      <c r="H286" s="706"/>
      <c r="I286" s="706"/>
      <c r="J286" s="706"/>
      <c r="K286" s="706"/>
    </row>
    <row r="288" spans="1:11" ht="17.25" customHeight="1" x14ac:dyDescent="0.25">
      <c r="A288" s="601" t="s">
        <v>261</v>
      </c>
      <c r="B288" s="602"/>
      <c r="C288" s="602"/>
      <c r="D288" s="602"/>
      <c r="E288" s="602"/>
      <c r="F288" s="602"/>
      <c r="G288" s="602"/>
      <c r="H288" s="602"/>
      <c r="I288" s="602"/>
      <c r="J288" s="602"/>
      <c r="K288" s="603"/>
    </row>
    <row r="289" spans="1:11" s="51" customFormat="1" ht="13.5" customHeight="1" x14ac:dyDescent="0.25">
      <c r="A289" s="637"/>
      <c r="B289" s="638"/>
      <c r="C289" s="638"/>
      <c r="D289" s="639"/>
      <c r="E289" s="620" t="s">
        <v>109</v>
      </c>
      <c r="F289" s="622"/>
      <c r="G289" s="620" t="s">
        <v>150</v>
      </c>
      <c r="H289" s="621"/>
      <c r="I289" s="622"/>
      <c r="J289" s="620" t="s">
        <v>110</v>
      </c>
      <c r="K289" s="622"/>
    </row>
    <row r="290" spans="1:11" s="51" customFormat="1" ht="11.25" customHeight="1" x14ac:dyDescent="0.25">
      <c r="A290" s="640"/>
      <c r="B290" s="641"/>
      <c r="C290" s="641"/>
      <c r="D290" s="642"/>
      <c r="E290" s="623"/>
      <c r="F290" s="625"/>
      <c r="G290" s="623"/>
      <c r="H290" s="624"/>
      <c r="I290" s="625"/>
      <c r="J290" s="623"/>
      <c r="K290" s="625"/>
    </row>
    <row r="291" spans="1:11" ht="14.25" customHeight="1" x14ac:dyDescent="0.3">
      <c r="A291" s="630" t="s">
        <v>131</v>
      </c>
      <c r="B291" s="630"/>
      <c r="C291" s="630"/>
      <c r="D291" s="631"/>
      <c r="E291" s="626"/>
      <c r="F291" s="627"/>
      <c r="G291" s="92"/>
      <c r="H291" s="628"/>
      <c r="I291" s="629"/>
      <c r="J291" s="614"/>
      <c r="K291" s="615"/>
    </row>
    <row r="292" spans="1:11" x14ac:dyDescent="0.25">
      <c r="A292" s="11" t="s">
        <v>132</v>
      </c>
      <c r="B292" s="110"/>
      <c r="C292" s="110"/>
      <c r="D292" s="111"/>
      <c r="E292" s="570"/>
      <c r="F292" s="571"/>
      <c r="G292" s="31"/>
      <c r="H292" s="612"/>
      <c r="I292" s="613"/>
      <c r="J292" s="570"/>
      <c r="K292" s="571"/>
    </row>
    <row r="293" spans="1:11" x14ac:dyDescent="0.25">
      <c r="A293" s="11"/>
      <c r="B293" s="110" t="s">
        <v>327</v>
      </c>
      <c r="C293" s="110"/>
      <c r="D293" s="111"/>
      <c r="E293" s="573"/>
      <c r="F293" s="574"/>
      <c r="G293" s="59"/>
      <c r="H293" s="560"/>
      <c r="I293" s="561"/>
      <c r="J293" s="591" t="str">
        <f>IF(E293+H293=0," ",E293+H293)</f>
        <v xml:space="preserve"> </v>
      </c>
      <c r="K293" s="592"/>
    </row>
    <row r="294" spans="1:11" x14ac:dyDescent="0.25">
      <c r="A294" s="11"/>
      <c r="B294" s="110" t="s">
        <v>328</v>
      </c>
      <c r="C294" s="110"/>
      <c r="D294" s="111"/>
      <c r="E294" s="573"/>
      <c r="F294" s="574"/>
      <c r="G294" s="59"/>
      <c r="H294" s="560"/>
      <c r="I294" s="561"/>
      <c r="J294" s="591" t="str">
        <f>IF(E294+H294=0," ",E294+H294)</f>
        <v xml:space="preserve"> </v>
      </c>
      <c r="K294" s="592"/>
    </row>
    <row r="295" spans="1:11" x14ac:dyDescent="0.25">
      <c r="A295" s="11" t="s">
        <v>133</v>
      </c>
      <c r="B295" s="245"/>
      <c r="C295" s="14"/>
      <c r="D295" s="83"/>
      <c r="E295" s="570"/>
      <c r="F295" s="571"/>
      <c r="G295" s="31"/>
      <c r="H295" s="612"/>
      <c r="I295" s="613"/>
      <c r="J295" s="570"/>
      <c r="K295" s="571"/>
    </row>
    <row r="296" spans="1:11" x14ac:dyDescent="0.25">
      <c r="A296" s="11"/>
      <c r="B296" s="14" t="s">
        <v>329</v>
      </c>
      <c r="C296" s="14"/>
      <c r="D296" s="83"/>
      <c r="E296" s="573"/>
      <c r="F296" s="574"/>
      <c r="G296" s="59"/>
      <c r="H296" s="560"/>
      <c r="I296" s="561"/>
      <c r="J296" s="591" t="str">
        <f>IF(E296+H296=0," ",E296+H296)</f>
        <v xml:space="preserve"> </v>
      </c>
      <c r="K296" s="592"/>
    </row>
    <row r="297" spans="1:11" x14ac:dyDescent="0.25">
      <c r="A297" s="11"/>
      <c r="B297" s="14" t="s">
        <v>101</v>
      </c>
      <c r="C297" s="14"/>
      <c r="D297" s="83"/>
      <c r="E297" s="573"/>
      <c r="F297" s="574"/>
      <c r="G297" s="59"/>
      <c r="H297" s="560"/>
      <c r="I297" s="561"/>
      <c r="J297" s="591" t="str">
        <f>IF(E297+H297=0," ",E297+H297)</f>
        <v xml:space="preserve"> </v>
      </c>
      <c r="K297" s="592"/>
    </row>
    <row r="298" spans="1:11" x14ac:dyDescent="0.25">
      <c r="A298" s="14" t="s">
        <v>134</v>
      </c>
      <c r="B298" s="14"/>
      <c r="C298" s="534"/>
      <c r="D298" s="535"/>
      <c r="E298" s="570"/>
      <c r="F298" s="571"/>
      <c r="G298" s="31"/>
      <c r="H298" s="612"/>
      <c r="I298" s="613"/>
      <c r="J298" s="570"/>
      <c r="K298" s="571"/>
    </row>
    <row r="299" spans="1:11" x14ac:dyDescent="0.25">
      <c r="A299" s="180"/>
      <c r="B299" s="14" t="s">
        <v>301</v>
      </c>
      <c r="C299" s="14"/>
      <c r="D299" s="83"/>
      <c r="E299" s="570"/>
      <c r="F299" s="571"/>
      <c r="G299" s="31"/>
      <c r="H299" s="612"/>
      <c r="I299" s="613"/>
      <c r="J299" s="570"/>
      <c r="K299" s="571"/>
    </row>
    <row r="300" spans="1:11" x14ac:dyDescent="0.25">
      <c r="A300" s="14"/>
      <c r="B300" s="180"/>
      <c r="C300" s="14" t="s">
        <v>302</v>
      </c>
      <c r="D300" s="83"/>
      <c r="E300" s="573"/>
      <c r="F300" s="574"/>
      <c r="G300" s="59"/>
      <c r="H300" s="560"/>
      <c r="I300" s="561"/>
      <c r="J300" s="591" t="str">
        <f>IF(E300+H300=0," ",E300+H300)</f>
        <v xml:space="preserve"> </v>
      </c>
      <c r="K300" s="592"/>
    </row>
    <row r="301" spans="1:11" x14ac:dyDescent="0.25">
      <c r="A301" s="180"/>
      <c r="B301" s="180"/>
      <c r="C301" s="14" t="s">
        <v>303</v>
      </c>
      <c r="D301" s="83"/>
      <c r="E301" s="573"/>
      <c r="F301" s="574"/>
      <c r="G301" s="59"/>
      <c r="H301" s="560"/>
      <c r="I301" s="561"/>
      <c r="J301" s="591" t="str">
        <f>IF(E301+H301=0," ",E301+H301)</f>
        <v xml:space="preserve"> </v>
      </c>
      <c r="K301" s="592"/>
    </row>
    <row r="302" spans="1:11" x14ac:dyDescent="0.25">
      <c r="A302" s="180"/>
      <c r="B302" s="14" t="s">
        <v>304</v>
      </c>
      <c r="C302" s="14"/>
      <c r="D302" s="83"/>
      <c r="E302" s="573"/>
      <c r="F302" s="574"/>
      <c r="G302" s="59"/>
      <c r="H302" s="560"/>
      <c r="I302" s="561"/>
      <c r="J302" s="591" t="str">
        <f>IF(E302+H302=0," ",E302+H302)</f>
        <v xml:space="preserve"> </v>
      </c>
      <c r="K302" s="592"/>
    </row>
    <row r="303" spans="1:11" x14ac:dyDescent="0.25">
      <c r="A303" s="11" t="s">
        <v>7</v>
      </c>
      <c r="B303" s="11"/>
      <c r="C303" s="14"/>
      <c r="D303" s="13"/>
      <c r="E303" s="570"/>
      <c r="F303" s="571"/>
      <c r="G303" s="31"/>
      <c r="H303" s="612"/>
      <c r="I303" s="613"/>
      <c r="J303" s="570"/>
      <c r="K303" s="571"/>
    </row>
    <row r="304" spans="1:11" ht="22.5" customHeight="1" x14ac:dyDescent="0.25">
      <c r="B304" s="683" t="s">
        <v>305</v>
      </c>
      <c r="C304" s="683"/>
      <c r="D304" s="684"/>
      <c r="E304" s="570"/>
      <c r="F304" s="571"/>
      <c r="G304" s="31"/>
      <c r="H304" s="612"/>
      <c r="I304" s="613"/>
      <c r="J304" s="570"/>
      <c r="K304" s="571"/>
    </row>
    <row r="305" spans="1:11" x14ac:dyDescent="0.25">
      <c r="B305" s="12"/>
      <c r="C305" s="14" t="s">
        <v>136</v>
      </c>
      <c r="D305" s="13"/>
      <c r="E305" s="573"/>
      <c r="F305" s="574"/>
      <c r="G305" s="59"/>
      <c r="H305" s="560"/>
      <c r="I305" s="561"/>
      <c r="J305" s="591" t="str">
        <f>IF(E305+H305=0," ",E305+H305)</f>
        <v xml:space="preserve"> </v>
      </c>
      <c r="K305" s="592"/>
    </row>
    <row r="306" spans="1:11" ht="12.75" customHeight="1" x14ac:dyDescent="0.25">
      <c r="B306" s="73"/>
      <c r="C306" s="74" t="s">
        <v>137</v>
      </c>
      <c r="D306" s="75"/>
      <c r="E306" s="573"/>
      <c r="F306" s="574"/>
      <c r="G306" s="59"/>
      <c r="H306" s="560"/>
      <c r="I306" s="561"/>
      <c r="J306" s="591" t="str">
        <f>IF(E306+H306=0," ",E306+H306)</f>
        <v xml:space="preserve"> </v>
      </c>
      <c r="K306" s="592"/>
    </row>
    <row r="307" spans="1:11" ht="12.75" customHeight="1" x14ac:dyDescent="0.25">
      <c r="B307" s="73"/>
      <c r="C307" s="74" t="s">
        <v>138</v>
      </c>
      <c r="D307" s="75"/>
      <c r="E307" s="573"/>
      <c r="F307" s="574"/>
      <c r="G307" s="59"/>
      <c r="H307" s="560"/>
      <c r="I307" s="561"/>
      <c r="J307" s="591" t="str">
        <f>IF(E307+H307=0," ",E307+H307)</f>
        <v xml:space="preserve"> </v>
      </c>
      <c r="K307" s="592"/>
    </row>
    <row r="308" spans="1:11" ht="12.75" customHeight="1" x14ac:dyDescent="0.25">
      <c r="B308" s="76"/>
      <c r="C308" s="74" t="s">
        <v>139</v>
      </c>
      <c r="D308" s="75"/>
      <c r="E308" s="573"/>
      <c r="F308" s="574"/>
      <c r="G308" s="59"/>
      <c r="H308" s="560"/>
      <c r="I308" s="561"/>
      <c r="J308" s="591" t="str">
        <f>IF(E308+H308=0," ",E308+H308)</f>
        <v xml:space="preserve"> </v>
      </c>
      <c r="K308" s="592"/>
    </row>
    <row r="309" spans="1:11" x14ac:dyDescent="0.25">
      <c r="B309" s="74" t="s">
        <v>140</v>
      </c>
      <c r="C309" s="74"/>
      <c r="D309" s="75"/>
      <c r="E309" s="573"/>
      <c r="F309" s="574"/>
      <c r="G309" s="22"/>
      <c r="H309" s="560"/>
      <c r="I309" s="561"/>
      <c r="J309" s="591" t="str">
        <f>IF(E309+H309=0," ",E309+H309)</f>
        <v xml:space="preserve"> </v>
      </c>
      <c r="K309" s="592"/>
    </row>
    <row r="310" spans="1:11" x14ac:dyDescent="0.25">
      <c r="A310" s="11" t="s">
        <v>141</v>
      </c>
      <c r="B310" s="74"/>
      <c r="C310" s="74"/>
      <c r="D310" s="75"/>
      <c r="E310" s="570"/>
      <c r="F310" s="571"/>
      <c r="G310" s="31"/>
      <c r="H310" s="612"/>
      <c r="I310" s="613"/>
      <c r="J310" s="570"/>
      <c r="K310" s="571"/>
    </row>
    <row r="311" spans="1:11" x14ac:dyDescent="0.25">
      <c r="B311" s="11" t="s">
        <v>142</v>
      </c>
      <c r="C311" s="11"/>
      <c r="D311" s="13"/>
      <c r="E311" s="570"/>
      <c r="F311" s="571"/>
      <c r="G311" s="31"/>
      <c r="H311" s="612"/>
      <c r="I311" s="613"/>
      <c r="J311" s="570"/>
      <c r="K311" s="571"/>
    </row>
    <row r="312" spans="1:11" x14ac:dyDescent="0.25">
      <c r="B312" s="12"/>
      <c r="C312" s="11" t="s">
        <v>32</v>
      </c>
      <c r="D312" s="13"/>
      <c r="E312" s="573"/>
      <c r="F312" s="574"/>
      <c r="G312" s="22"/>
      <c r="H312" s="610"/>
      <c r="I312" s="611"/>
      <c r="J312" s="591" t="str">
        <f>IF(E312+H312=0," ",E312+H312)</f>
        <v xml:space="preserve"> </v>
      </c>
      <c r="K312" s="592"/>
    </row>
    <row r="313" spans="1:11" x14ac:dyDescent="0.25">
      <c r="B313" s="8"/>
      <c r="C313" s="275" t="s">
        <v>22</v>
      </c>
      <c r="D313" s="277"/>
      <c r="E313" s="573"/>
      <c r="F313" s="574"/>
      <c r="G313" s="22"/>
      <c r="H313" s="610"/>
      <c r="I313" s="611"/>
      <c r="J313" s="591" t="str">
        <f>IF(E313+H313=0," ",E313+H313)</f>
        <v xml:space="preserve"> </v>
      </c>
      <c r="K313" s="592"/>
    </row>
    <row r="314" spans="1:11" x14ac:dyDescent="0.25">
      <c r="B314" s="61"/>
      <c r="C314" s="275" t="s">
        <v>101</v>
      </c>
      <c r="D314" s="277"/>
      <c r="E314" s="573"/>
      <c r="F314" s="574"/>
      <c r="G314" s="22"/>
      <c r="H314" s="610"/>
      <c r="I314" s="611"/>
      <c r="J314" s="591" t="str">
        <f>IF(E314+H314=0," ",E314+H314)</f>
        <v xml:space="preserve"> </v>
      </c>
      <c r="K314" s="592"/>
    </row>
    <row r="315" spans="1:11" x14ac:dyDescent="0.25">
      <c r="B315" s="11" t="s">
        <v>143</v>
      </c>
      <c r="C315" s="275"/>
      <c r="D315" s="277"/>
      <c r="E315" s="570"/>
      <c r="F315" s="571"/>
      <c r="G315" s="31"/>
      <c r="H315" s="612"/>
      <c r="I315" s="613"/>
      <c r="J315" s="570"/>
      <c r="K315" s="571"/>
    </row>
    <row r="316" spans="1:11" x14ac:dyDescent="0.25">
      <c r="A316" s="180"/>
      <c r="B316" s="14"/>
      <c r="C316" s="14" t="s">
        <v>22</v>
      </c>
      <c r="D316" s="83"/>
      <c r="E316" s="573"/>
      <c r="F316" s="574"/>
      <c r="G316" s="22"/>
      <c r="H316" s="610"/>
      <c r="I316" s="611"/>
      <c r="J316" s="591" t="str">
        <f>IF(E316+H316=0," ",E316+H316)</f>
        <v xml:space="preserve"> </v>
      </c>
      <c r="K316" s="592"/>
    </row>
    <row r="317" spans="1:11" x14ac:dyDescent="0.25">
      <c r="A317" s="180"/>
      <c r="B317" s="14"/>
      <c r="C317" s="14" t="s">
        <v>101</v>
      </c>
      <c r="D317" s="83"/>
      <c r="E317" s="573"/>
      <c r="F317" s="574"/>
      <c r="G317" s="22"/>
      <c r="H317" s="610"/>
      <c r="I317" s="611"/>
      <c r="J317" s="591" t="str">
        <f>IF(E317+H317=0," ",E317+H317)</f>
        <v xml:space="preserve"> </v>
      </c>
      <c r="K317" s="592"/>
    </row>
    <row r="318" spans="1:11" x14ac:dyDescent="0.25">
      <c r="A318" s="180" t="s">
        <v>331</v>
      </c>
      <c r="B318" s="14"/>
      <c r="C318" s="14"/>
      <c r="D318" s="83"/>
      <c r="E318" s="570"/>
      <c r="F318" s="571"/>
      <c r="G318" s="31"/>
      <c r="H318" s="612"/>
      <c r="I318" s="613"/>
      <c r="J318" s="570"/>
      <c r="K318" s="571"/>
    </row>
    <row r="319" spans="1:11" x14ac:dyDescent="0.25">
      <c r="A319" s="180"/>
      <c r="B319" s="15" t="s">
        <v>332</v>
      </c>
      <c r="C319" s="14"/>
      <c r="D319" s="83"/>
      <c r="E319" s="575" t="str">
        <f>IF(E221=0," ",E221)</f>
        <v xml:space="preserve"> </v>
      </c>
      <c r="F319" s="576"/>
      <c r="G319" s="22"/>
      <c r="H319" s="610"/>
      <c r="I319" s="611"/>
      <c r="J319" s="591" t="str">
        <f>IF(IF(E319=" ",0,E319)+H319=0," ",IF(E319=" ",0,E319)+H319)</f>
        <v xml:space="preserve"> </v>
      </c>
      <c r="K319" s="592"/>
    </row>
    <row r="320" spans="1:11" x14ac:dyDescent="0.25">
      <c r="A320" s="180"/>
      <c r="B320" s="15" t="s">
        <v>319</v>
      </c>
      <c r="C320" s="15"/>
      <c r="D320" s="255"/>
      <c r="E320" s="573"/>
      <c r="F320" s="574"/>
      <c r="G320" s="22"/>
      <c r="H320" s="610"/>
      <c r="I320" s="611"/>
      <c r="J320" s="591" t="str">
        <f>IF(IF(E320=" ",0,E320)+H320=0," ",IF(E320=" ",0,E320)+H320)</f>
        <v xml:space="preserve"> </v>
      </c>
      <c r="K320" s="592"/>
    </row>
    <row r="321" spans="1:11" x14ac:dyDescent="0.25">
      <c r="A321" s="12" t="s">
        <v>101</v>
      </c>
      <c r="B321" s="12"/>
      <c r="C321" s="12"/>
      <c r="D321" s="77"/>
      <c r="E321" s="570"/>
      <c r="F321" s="571"/>
      <c r="G321" s="31"/>
      <c r="H321" s="612"/>
      <c r="I321" s="613"/>
      <c r="J321" s="570"/>
      <c r="K321" s="571"/>
    </row>
    <row r="322" spans="1:11" x14ac:dyDescent="0.25">
      <c r="A322" s="16"/>
      <c r="B322" s="694" t="s">
        <v>167</v>
      </c>
      <c r="C322" s="694"/>
      <c r="D322" s="695"/>
      <c r="E322" s="573"/>
      <c r="F322" s="574"/>
      <c r="G322" s="22"/>
      <c r="H322" s="610"/>
      <c r="I322" s="611"/>
      <c r="J322" s="591" t="str">
        <f>IF(E322+H322=0," ",E322+H322)</f>
        <v xml:space="preserve"> </v>
      </c>
      <c r="K322" s="592"/>
    </row>
    <row r="323" spans="1:11" x14ac:dyDescent="0.25">
      <c r="A323" s="16"/>
      <c r="B323" s="694" t="s">
        <v>167</v>
      </c>
      <c r="C323" s="694"/>
      <c r="D323" s="695"/>
      <c r="E323" s="573"/>
      <c r="F323" s="574"/>
      <c r="G323" s="22"/>
      <c r="H323" s="610"/>
      <c r="I323" s="611"/>
      <c r="J323" s="591" t="str">
        <f>IF(E323+H323=0," ",E323+H323)</f>
        <v xml:space="preserve"> </v>
      </c>
      <c r="K323" s="592"/>
    </row>
    <row r="324" spans="1:11" x14ac:dyDescent="0.25">
      <c r="A324" s="114"/>
      <c r="B324" s="688" t="s">
        <v>167</v>
      </c>
      <c r="C324" s="688"/>
      <c r="D324" s="689"/>
      <c r="E324" s="573"/>
      <c r="F324" s="574"/>
      <c r="G324" s="161"/>
      <c r="H324" s="610"/>
      <c r="I324" s="611"/>
      <c r="J324" s="591" t="str">
        <f>IF(E324+H324=0," ",E324+H324)</f>
        <v xml:space="preserve"> </v>
      </c>
      <c r="K324" s="592"/>
    </row>
    <row r="325" spans="1:11" ht="13.5" customHeight="1" x14ac:dyDescent="0.25">
      <c r="A325" s="593" t="s">
        <v>144</v>
      </c>
      <c r="B325" s="593"/>
      <c r="C325" s="593"/>
      <c r="D325" s="594"/>
      <c r="E325" s="564">
        <f>SUM(E292:F324)</f>
        <v>0</v>
      </c>
      <c r="F325" s="565"/>
      <c r="G325" s="60"/>
      <c r="H325" s="595">
        <f>SUM(H292:I324)</f>
        <v>0</v>
      </c>
      <c r="I325" s="596"/>
      <c r="J325" s="564">
        <f>SUM(J292:K324)</f>
        <v>0</v>
      </c>
      <c r="K325" s="565"/>
    </row>
    <row r="326" spans="1:11" ht="13.5" customHeight="1" x14ac:dyDescent="0.25">
      <c r="A326" s="174" t="s">
        <v>145</v>
      </c>
      <c r="B326" s="174"/>
      <c r="C326" s="174"/>
      <c r="D326" s="174"/>
      <c r="E326" s="604">
        <f>SUM(E108:E118)</f>
        <v>0</v>
      </c>
      <c r="F326" s="605"/>
      <c r="G326" s="178"/>
      <c r="H326" s="608"/>
      <c r="I326" s="609"/>
      <c r="J326" s="604">
        <f>SUM(J108:J118)</f>
        <v>0</v>
      </c>
      <c r="K326" s="605"/>
    </row>
  </sheetData>
  <mergeCells count="427">
    <mergeCell ref="H309:I309"/>
    <mergeCell ref="J264:K264"/>
    <mergeCell ref="H263:I263"/>
    <mergeCell ref="J263:K263"/>
    <mergeCell ref="E318:F318"/>
    <mergeCell ref="H318:I318"/>
    <mergeCell ref="J318:K318"/>
    <mergeCell ref="H283:I283"/>
    <mergeCell ref="H277:I277"/>
    <mergeCell ref="E276:F276"/>
    <mergeCell ref="J316:K316"/>
    <mergeCell ref="H264:I264"/>
    <mergeCell ref="E269:F269"/>
    <mergeCell ref="E281:F281"/>
    <mergeCell ref="H281:I281"/>
    <mergeCell ref="H295:I295"/>
    <mergeCell ref="E272:F272"/>
    <mergeCell ref="E295:F295"/>
    <mergeCell ref="E285:F285"/>
    <mergeCell ref="H279:I279"/>
    <mergeCell ref="E292:F292"/>
    <mergeCell ref="E297:F297"/>
    <mergeCell ref="H293:I293"/>
    <mergeCell ref="H294:I294"/>
    <mergeCell ref="J223:K223"/>
    <mergeCell ref="A261:D261"/>
    <mergeCell ref="J293:K293"/>
    <mergeCell ref="J294:K294"/>
    <mergeCell ref="J296:K296"/>
    <mergeCell ref="B130:D130"/>
    <mergeCell ref="B227:D227"/>
    <mergeCell ref="E227:F227"/>
    <mergeCell ref="H227:I227"/>
    <mergeCell ref="H296:I296"/>
    <mergeCell ref="E294:F294"/>
    <mergeCell ref="E296:F296"/>
    <mergeCell ref="C75:D75"/>
    <mergeCell ref="C74:D74"/>
    <mergeCell ref="A77:D77"/>
    <mergeCell ref="A76:D76"/>
    <mergeCell ref="B270:D270"/>
    <mergeCell ref="C143:D143"/>
    <mergeCell ref="B142:D142"/>
    <mergeCell ref="E302:F302"/>
    <mergeCell ref="H299:I299"/>
    <mergeCell ref="E299:F299"/>
    <mergeCell ref="A126:D126"/>
    <mergeCell ref="E300:F300"/>
    <mergeCell ref="E301:F301"/>
    <mergeCell ref="H301:I301"/>
    <mergeCell ref="H302:I302"/>
    <mergeCell ref="H297:I297"/>
    <mergeCell ref="H300:I300"/>
    <mergeCell ref="E298:F298"/>
    <mergeCell ref="H298:I298"/>
    <mergeCell ref="H313:I313"/>
    <mergeCell ref="J313:K313"/>
    <mergeCell ref="J280:K280"/>
    <mergeCell ref="J283:K283"/>
    <mergeCell ref="E284:F284"/>
    <mergeCell ref="H284:I284"/>
    <mergeCell ref="J295:K295"/>
    <mergeCell ref="E293:F293"/>
    <mergeCell ref="J297:K297"/>
    <mergeCell ref="E289:F290"/>
    <mergeCell ref="B286:K286"/>
    <mergeCell ref="J292:K292"/>
    <mergeCell ref="J289:K290"/>
    <mergeCell ref="A288:K288"/>
    <mergeCell ref="A284:D284"/>
    <mergeCell ref="A283:D283"/>
    <mergeCell ref="E283:F283"/>
    <mergeCell ref="A282:D282"/>
    <mergeCell ref="J299:K299"/>
    <mergeCell ref="J300:K300"/>
    <mergeCell ref="J301:K301"/>
    <mergeCell ref="J302:K302"/>
    <mergeCell ref="H308:I308"/>
    <mergeCell ref="E309:F309"/>
    <mergeCell ref="B324:D324"/>
    <mergeCell ref="C250:D250"/>
    <mergeCell ref="C251:D251"/>
    <mergeCell ref="B252:D252"/>
    <mergeCell ref="A289:D290"/>
    <mergeCell ref="A281:D281"/>
    <mergeCell ref="B304:D304"/>
    <mergeCell ref="B322:D322"/>
    <mergeCell ref="C279:D279"/>
    <mergeCell ref="C280:D280"/>
    <mergeCell ref="B323:D323"/>
    <mergeCell ref="E223:F223"/>
    <mergeCell ref="H236:I236"/>
    <mergeCell ref="E233:F233"/>
    <mergeCell ref="E228:F228"/>
    <mergeCell ref="H231:I231"/>
    <mergeCell ref="H235:I235"/>
    <mergeCell ref="H232:I232"/>
    <mergeCell ref="C42:D42"/>
    <mergeCell ref="C47:D47"/>
    <mergeCell ref="C51:D51"/>
    <mergeCell ref="E80:F81"/>
    <mergeCell ref="E123:F124"/>
    <mergeCell ref="A80:D81"/>
    <mergeCell ref="A123:D124"/>
    <mergeCell ref="A122:K122"/>
    <mergeCell ref="G123:I124"/>
    <mergeCell ref="B226:D226"/>
    <mergeCell ref="B232:D232"/>
    <mergeCell ref="B228:D228"/>
    <mergeCell ref="B53:D53"/>
    <mergeCell ref="C43:D43"/>
    <mergeCell ref="B45:D45"/>
    <mergeCell ref="B49:D49"/>
    <mergeCell ref="C59:D59"/>
    <mergeCell ref="J237:K237"/>
    <mergeCell ref="H237:I237"/>
    <mergeCell ref="J233:K233"/>
    <mergeCell ref="J235:K235"/>
    <mergeCell ref="B234:D234"/>
    <mergeCell ref="E234:F234"/>
    <mergeCell ref="H234:I234"/>
    <mergeCell ref="J230:K230"/>
    <mergeCell ref="E230:F230"/>
    <mergeCell ref="E236:F236"/>
    <mergeCell ref="E232:F232"/>
    <mergeCell ref="E237:F237"/>
    <mergeCell ref="J248:K248"/>
    <mergeCell ref="H244:I244"/>
    <mergeCell ref="H247:I247"/>
    <mergeCell ref="H248:I248"/>
    <mergeCell ref="J245:K245"/>
    <mergeCell ref="J246:K246"/>
    <mergeCell ref="E246:F246"/>
    <mergeCell ref="A244:D244"/>
    <mergeCell ref="B239:K239"/>
    <mergeCell ref="E244:F244"/>
    <mergeCell ref="E245:F245"/>
    <mergeCell ref="H245:I245"/>
    <mergeCell ref="E248:F248"/>
    <mergeCell ref="H246:I246"/>
    <mergeCell ref="A1:K1"/>
    <mergeCell ref="E2:F3"/>
    <mergeCell ref="G2:I3"/>
    <mergeCell ref="J2:K3"/>
    <mergeCell ref="A2:D3"/>
    <mergeCell ref="B138:D138"/>
    <mergeCell ref="J236:K236"/>
    <mergeCell ref="E235:F235"/>
    <mergeCell ref="A236:D236"/>
    <mergeCell ref="J234:K234"/>
    <mergeCell ref="A79:K79"/>
    <mergeCell ref="B225:D225"/>
    <mergeCell ref="H221:I221"/>
    <mergeCell ref="H223:I223"/>
    <mergeCell ref="J221:K221"/>
    <mergeCell ref="H229:I229"/>
    <mergeCell ref="E224:F224"/>
    <mergeCell ref="J226:K226"/>
    <mergeCell ref="J225:K225"/>
    <mergeCell ref="J227:K227"/>
    <mergeCell ref="J224:K224"/>
    <mergeCell ref="E225:F225"/>
    <mergeCell ref="H225:I225"/>
    <mergeCell ref="H226:I226"/>
    <mergeCell ref="J35:K36"/>
    <mergeCell ref="A34:K34"/>
    <mergeCell ref="A152:D152"/>
    <mergeCell ref="B155:K155"/>
    <mergeCell ref="A153:D153"/>
    <mergeCell ref="G80:I81"/>
    <mergeCell ref="B145:D145"/>
    <mergeCell ref="C148:D148"/>
    <mergeCell ref="J222:K222"/>
    <mergeCell ref="C150:D150"/>
    <mergeCell ref="C118:D118"/>
    <mergeCell ref="C105:D105"/>
    <mergeCell ref="C106:D106"/>
    <mergeCell ref="J80:K81"/>
    <mergeCell ref="E35:F36"/>
    <mergeCell ref="G35:I36"/>
    <mergeCell ref="A35:D36"/>
    <mergeCell ref="C64:D64"/>
    <mergeCell ref="C55:D55"/>
    <mergeCell ref="C69:D69"/>
    <mergeCell ref="C65:D65"/>
    <mergeCell ref="B67:D67"/>
    <mergeCell ref="B71:D71"/>
    <mergeCell ref="C73:D73"/>
    <mergeCell ref="B181:D181"/>
    <mergeCell ref="C180:D180"/>
    <mergeCell ref="G158:I159"/>
    <mergeCell ref="B218:D218"/>
    <mergeCell ref="G214:I215"/>
    <mergeCell ref="B164:D164"/>
    <mergeCell ref="E158:F159"/>
    <mergeCell ref="A119:D119"/>
    <mergeCell ref="J123:K124"/>
    <mergeCell ref="J214:K215"/>
    <mergeCell ref="A213:K213"/>
    <mergeCell ref="A214:D215"/>
    <mergeCell ref="E214:F215"/>
    <mergeCell ref="J250:K250"/>
    <mergeCell ref="J256:K256"/>
    <mergeCell ref="J254:K254"/>
    <mergeCell ref="H255:I255"/>
    <mergeCell ref="J252:K252"/>
    <mergeCell ref="H224:I224"/>
    <mergeCell ref="H217:I217"/>
    <mergeCell ref="E217:F217"/>
    <mergeCell ref="H216:I216"/>
    <mergeCell ref="E216:F216"/>
    <mergeCell ref="A216:D216"/>
    <mergeCell ref="E221:F221"/>
    <mergeCell ref="E222:F222"/>
    <mergeCell ref="H222:I222"/>
    <mergeCell ref="E242:F243"/>
    <mergeCell ref="J242:K243"/>
    <mergeCell ref="A242:D243"/>
    <mergeCell ref="J247:K247"/>
    <mergeCell ref="E247:F247"/>
    <mergeCell ref="J244:K244"/>
    <mergeCell ref="A285:D285"/>
    <mergeCell ref="J291:K291"/>
    <mergeCell ref="G289:I290"/>
    <mergeCell ref="E291:F291"/>
    <mergeCell ref="H291:I291"/>
    <mergeCell ref="A291:D291"/>
    <mergeCell ref="J285:K285"/>
    <mergeCell ref="H285:I285"/>
    <mergeCell ref="E261:F261"/>
    <mergeCell ref="J261:K261"/>
    <mergeCell ref="H261:I261"/>
    <mergeCell ref="J269:K269"/>
    <mergeCell ref="H269:I269"/>
    <mergeCell ref="J267:K267"/>
    <mergeCell ref="J268:K268"/>
    <mergeCell ref="H265:I265"/>
    <mergeCell ref="H268:I268"/>
    <mergeCell ref="H267:I267"/>
    <mergeCell ref="J262:K262"/>
    <mergeCell ref="H262:I262"/>
    <mergeCell ref="J270:K270"/>
    <mergeCell ref="E271:F271"/>
    <mergeCell ref="H271:I271"/>
    <mergeCell ref="H282:I282"/>
    <mergeCell ref="H305:I305"/>
    <mergeCell ref="J305:K305"/>
    <mergeCell ref="H304:I304"/>
    <mergeCell ref="J304:K304"/>
    <mergeCell ref="J273:K273"/>
    <mergeCell ref="J282:K282"/>
    <mergeCell ref="E282:F282"/>
    <mergeCell ref="H280:I280"/>
    <mergeCell ref="J284:K284"/>
    <mergeCell ref="H303:I303"/>
    <mergeCell ref="J303:K303"/>
    <mergeCell ref="E303:F303"/>
    <mergeCell ref="H292:I292"/>
    <mergeCell ref="J298:K298"/>
    <mergeCell ref="H326:I326"/>
    <mergeCell ref="J326:K326"/>
    <mergeCell ref="J325:K325"/>
    <mergeCell ref="H324:I324"/>
    <mergeCell ref="J324:K324"/>
    <mergeCell ref="H319:I319"/>
    <mergeCell ref="H320:I320"/>
    <mergeCell ref="J320:K320"/>
    <mergeCell ref="H314:I314"/>
    <mergeCell ref="J314:K314"/>
    <mergeCell ref="H315:I315"/>
    <mergeCell ref="J315:K315"/>
    <mergeCell ref="J323:K323"/>
    <mergeCell ref="H321:I321"/>
    <mergeCell ref="J321:K321"/>
    <mergeCell ref="H322:I322"/>
    <mergeCell ref="J322:K322"/>
    <mergeCell ref="H323:I323"/>
    <mergeCell ref="H317:I317"/>
    <mergeCell ref="J317:K317"/>
    <mergeCell ref="H316:I316"/>
    <mergeCell ref="E326:F326"/>
    <mergeCell ref="E280:F280"/>
    <mergeCell ref="E279:F279"/>
    <mergeCell ref="E275:F275"/>
    <mergeCell ref="E319:F319"/>
    <mergeCell ref="E324:F324"/>
    <mergeCell ref="E322:F322"/>
    <mergeCell ref="E323:F323"/>
    <mergeCell ref="E314:F314"/>
    <mergeCell ref="E311:F311"/>
    <mergeCell ref="E315:F315"/>
    <mergeCell ref="E312:F312"/>
    <mergeCell ref="E304:F304"/>
    <mergeCell ref="E307:F307"/>
    <mergeCell ref="E310:F310"/>
    <mergeCell ref="E308:F308"/>
    <mergeCell ref="E306:F306"/>
    <mergeCell ref="E305:F305"/>
    <mergeCell ref="E321:F321"/>
    <mergeCell ref="E317:F317"/>
    <mergeCell ref="E313:F313"/>
    <mergeCell ref="E320:F320"/>
    <mergeCell ref="E316:F316"/>
    <mergeCell ref="J281:K281"/>
    <mergeCell ref="A325:D325"/>
    <mergeCell ref="E325:F325"/>
    <mergeCell ref="H325:I325"/>
    <mergeCell ref="C149:D149"/>
    <mergeCell ref="C184:D184"/>
    <mergeCell ref="A266:D266"/>
    <mergeCell ref="E266:F266"/>
    <mergeCell ref="E253:F253"/>
    <mergeCell ref="A189:I189"/>
    <mergeCell ref="E262:F262"/>
    <mergeCell ref="J319:K319"/>
    <mergeCell ref="H311:I311"/>
    <mergeCell ref="J311:K311"/>
    <mergeCell ref="H312:I312"/>
    <mergeCell ref="J312:K312"/>
    <mergeCell ref="J309:K309"/>
    <mergeCell ref="H307:I307"/>
    <mergeCell ref="H310:I310"/>
    <mergeCell ref="J310:K310"/>
    <mergeCell ref="J307:K307"/>
    <mergeCell ref="J308:K308"/>
    <mergeCell ref="H306:I306"/>
    <mergeCell ref="J306:K306"/>
    <mergeCell ref="B267:D267"/>
    <mergeCell ref="E267:F267"/>
    <mergeCell ref="E265:F265"/>
    <mergeCell ref="E251:F251"/>
    <mergeCell ref="E274:F274"/>
    <mergeCell ref="H273:I273"/>
    <mergeCell ref="E273:F273"/>
    <mergeCell ref="H274:I274"/>
    <mergeCell ref="J279:K279"/>
    <mergeCell ref="J274:K274"/>
    <mergeCell ref="J275:K275"/>
    <mergeCell ref="J277:K277"/>
    <mergeCell ref="J276:K276"/>
    <mergeCell ref="J266:K266"/>
    <mergeCell ref="J265:K265"/>
    <mergeCell ref="H258:I258"/>
    <mergeCell ref="E257:F257"/>
    <mergeCell ref="J257:K257"/>
    <mergeCell ref="H260:I260"/>
    <mergeCell ref="E260:F260"/>
    <mergeCell ref="J260:K260"/>
    <mergeCell ref="E254:F254"/>
    <mergeCell ref="E252:F252"/>
    <mergeCell ref="H252:I252"/>
    <mergeCell ref="J216:K216"/>
    <mergeCell ref="J219:K219"/>
    <mergeCell ref="H220:I220"/>
    <mergeCell ref="E220:F220"/>
    <mergeCell ref="J220:K220"/>
    <mergeCell ref="J218:K218"/>
    <mergeCell ref="J217:K217"/>
    <mergeCell ref="H218:I218"/>
    <mergeCell ref="H276:I276"/>
    <mergeCell ref="H275:I275"/>
    <mergeCell ref="J259:K259"/>
    <mergeCell ref="H259:I259"/>
    <mergeCell ref="H257:I257"/>
    <mergeCell ref="E258:F258"/>
    <mergeCell ref="J258:K258"/>
    <mergeCell ref="A241:K241"/>
    <mergeCell ref="G242:I243"/>
    <mergeCell ref="A235:D235"/>
    <mergeCell ref="J251:K251"/>
    <mergeCell ref="J255:K255"/>
    <mergeCell ref="E250:F250"/>
    <mergeCell ref="H250:I250"/>
    <mergeCell ref="H251:I251"/>
    <mergeCell ref="J253:K253"/>
    <mergeCell ref="C11:D11"/>
    <mergeCell ref="C15:D15"/>
    <mergeCell ref="H230:I230"/>
    <mergeCell ref="B233:D233"/>
    <mergeCell ref="E259:F259"/>
    <mergeCell ref="H219:I219"/>
    <mergeCell ref="H256:I256"/>
    <mergeCell ref="E256:F256"/>
    <mergeCell ref="H254:I254"/>
    <mergeCell ref="E229:F229"/>
    <mergeCell ref="E219:F219"/>
    <mergeCell ref="E218:F218"/>
    <mergeCell ref="H253:I253"/>
    <mergeCell ref="C185:D185"/>
    <mergeCell ref="B177:D177"/>
    <mergeCell ref="A161:D161"/>
    <mergeCell ref="A158:D159"/>
    <mergeCell ref="A157:K157"/>
    <mergeCell ref="C151:D151"/>
    <mergeCell ref="J158:K159"/>
    <mergeCell ref="A187:D187"/>
    <mergeCell ref="A186:D186"/>
    <mergeCell ref="B175:D175"/>
    <mergeCell ref="B179:D179"/>
    <mergeCell ref="E249:F249"/>
    <mergeCell ref="H249:I249"/>
    <mergeCell ref="J249:K249"/>
    <mergeCell ref="E278:F278"/>
    <mergeCell ref="H278:I278"/>
    <mergeCell ref="J278:K278"/>
    <mergeCell ref="E277:F277"/>
    <mergeCell ref="E268:F268"/>
    <mergeCell ref="H272:I272"/>
    <mergeCell ref="H266:I266"/>
    <mergeCell ref="J271:K271"/>
    <mergeCell ref="J272:K272"/>
    <mergeCell ref="E270:F270"/>
    <mergeCell ref="H270:I270"/>
    <mergeCell ref="E263:F263"/>
    <mergeCell ref="E255:F255"/>
    <mergeCell ref="E264:F264"/>
    <mergeCell ref="C224:D224"/>
    <mergeCell ref="B229:D229"/>
    <mergeCell ref="J229:K229"/>
    <mergeCell ref="H233:I233"/>
    <mergeCell ref="H228:I228"/>
    <mergeCell ref="E231:F231"/>
    <mergeCell ref="B230:D230"/>
    <mergeCell ref="J232:K232"/>
    <mergeCell ref="J228:K228"/>
    <mergeCell ref="J231:K231"/>
    <mergeCell ref="E226:F226"/>
  </mergeCells>
  <phoneticPr fontId="26" type="noConversion"/>
  <pageMargins left="0.39370078740157483" right="0" top="0.59055118110236227" bottom="0.47244094488188981" header="0.51181102362204722" footer="0.19685039370078741"/>
  <pageSetup scale="90" orientation="portrait" r:id="rId1"/>
  <headerFooter alignWithMargins="0">
    <oddFooter>&amp;LRF consolidé - Chiffrier modèle de consolidation - Municipalité&amp;R2020-12-17             &amp;P</oddFooter>
  </headerFooter>
  <rowBreaks count="6" manualBreakCount="6">
    <brk id="33" max="16383" man="1"/>
    <brk id="78" max="16383" man="1"/>
    <brk id="121" max="16383" man="1"/>
    <brk id="156" max="16383" man="1"/>
    <brk id="240" max="16383" man="1"/>
    <brk id="28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73"/>
  <sheetViews>
    <sheetView topLeftCell="A323" zoomScaleNormal="100" workbookViewId="0">
      <selection activeCell="D331" sqref="D331"/>
    </sheetView>
  </sheetViews>
  <sheetFormatPr baseColWidth="10" defaultRowHeight="12.5" x14ac:dyDescent="0.25"/>
  <cols>
    <col min="1" max="3" width="2.26953125" style="6" customWidth="1"/>
    <col min="4" max="4" width="43.81640625" style="6" customWidth="1"/>
    <col min="5" max="6" width="10.7265625" style="6" customWidth="1"/>
    <col min="7" max="7" width="10" style="139" customWidth="1"/>
    <col min="8" max="9" width="12.26953125" style="9" customWidth="1"/>
    <col min="10" max="10" width="4.1796875" style="9" customWidth="1"/>
    <col min="11" max="12" width="10.26953125" style="9" customWidth="1"/>
    <col min="13" max="14" width="10.7265625" style="9" customWidth="1"/>
  </cols>
  <sheetData>
    <row r="1" spans="1:14" ht="14.25" customHeight="1" x14ac:dyDescent="0.25">
      <c r="A1" s="601" t="s">
        <v>267</v>
      </c>
      <c r="B1" s="602"/>
      <c r="C1" s="602"/>
      <c r="D1" s="602"/>
      <c r="E1" s="602"/>
      <c r="F1" s="602"/>
      <c r="G1" s="602"/>
      <c r="H1" s="602"/>
      <c r="I1" s="602"/>
      <c r="J1" s="602"/>
      <c r="K1" s="602"/>
      <c r="L1" s="602"/>
      <c r="M1" s="602"/>
      <c r="N1" s="603"/>
    </row>
    <row r="2" spans="1:14" s="54" customFormat="1" ht="9.75" customHeight="1" x14ac:dyDescent="0.25">
      <c r="A2" s="104"/>
      <c r="B2" s="104"/>
      <c r="C2" s="104"/>
      <c r="D2" s="104"/>
      <c r="E2" s="104"/>
      <c r="F2" s="104"/>
      <c r="G2" s="137"/>
      <c r="H2" s="104"/>
      <c r="I2" s="104"/>
      <c r="J2" s="104"/>
      <c r="K2" s="104"/>
      <c r="L2" s="104"/>
      <c r="M2" s="104"/>
      <c r="N2" s="104"/>
    </row>
    <row r="3" spans="1:14" ht="12.75" customHeight="1" x14ac:dyDescent="0.25">
      <c r="A3" s="187" t="s">
        <v>244</v>
      </c>
      <c r="B3" s="87"/>
      <c r="C3" s="87"/>
      <c r="D3" s="87"/>
      <c r="E3" s="87"/>
      <c r="F3" s="87"/>
      <c r="G3" s="144"/>
      <c r="H3" s="754" t="s">
        <v>246</v>
      </c>
      <c r="I3" s="755"/>
      <c r="J3" s="766" t="s">
        <v>245</v>
      </c>
      <c r="K3" s="766"/>
      <c r="L3" s="766"/>
      <c r="M3" s="766"/>
      <c r="N3" s="767"/>
    </row>
    <row r="4" spans="1:14" ht="12.75" customHeight="1" x14ac:dyDescent="0.25">
      <c r="A4" s="188"/>
      <c r="B4" s="4"/>
      <c r="C4" s="4"/>
      <c r="D4" s="4" t="s">
        <v>186</v>
      </c>
      <c r="E4" s="4"/>
      <c r="F4" s="4"/>
      <c r="G4" s="189">
        <v>0</v>
      </c>
      <c r="H4" s="756"/>
      <c r="I4" s="757"/>
      <c r="J4" s="768"/>
      <c r="K4" s="768"/>
      <c r="L4" s="768"/>
      <c r="M4" s="768"/>
      <c r="N4" s="769"/>
    </row>
    <row r="5" spans="1:14" x14ac:dyDescent="0.25">
      <c r="A5" s="188"/>
      <c r="B5" s="4"/>
      <c r="C5" s="4"/>
      <c r="D5" s="4" t="s">
        <v>187</v>
      </c>
      <c r="E5" s="4"/>
      <c r="F5" s="4"/>
      <c r="G5" s="189">
        <v>0</v>
      </c>
      <c r="H5" s="756"/>
      <c r="I5" s="757"/>
      <c r="J5" s="768"/>
      <c r="K5" s="768"/>
      <c r="L5" s="768"/>
      <c r="M5" s="768"/>
      <c r="N5" s="769"/>
    </row>
    <row r="6" spans="1:14" x14ac:dyDescent="0.25">
      <c r="A6" s="190"/>
      <c r="B6" s="191"/>
      <c r="C6" s="191"/>
      <c r="D6" s="191" t="s">
        <v>188</v>
      </c>
      <c r="E6" s="191"/>
      <c r="F6" s="191"/>
      <c r="G6" s="192">
        <v>0</v>
      </c>
      <c r="H6" s="758"/>
      <c r="I6" s="759"/>
      <c r="J6" s="770"/>
      <c r="K6" s="770"/>
      <c r="L6" s="770"/>
      <c r="M6" s="770"/>
      <c r="N6" s="771"/>
    </row>
    <row r="7" spans="1:14" s="116" customFormat="1" ht="8.25" customHeight="1" x14ac:dyDescent="0.25">
      <c r="A7" s="4"/>
      <c r="B7" s="4"/>
      <c r="C7" s="4"/>
      <c r="D7" s="4"/>
      <c r="E7" s="4"/>
      <c r="F7" s="4"/>
      <c r="G7" s="138"/>
      <c r="H7" s="115"/>
      <c r="I7" s="115"/>
      <c r="J7" s="115"/>
      <c r="K7" s="115"/>
      <c r="L7" s="115"/>
      <c r="M7" s="115"/>
      <c r="N7" s="115"/>
    </row>
    <row r="8" spans="1:14" s="54" customFormat="1" ht="12" customHeight="1" x14ac:dyDescent="0.25">
      <c r="A8" s="105"/>
      <c r="B8" s="105"/>
      <c r="C8" s="105"/>
      <c r="D8" s="105"/>
      <c r="E8" s="762" t="s">
        <v>175</v>
      </c>
      <c r="F8" s="763"/>
      <c r="G8" s="160" t="s">
        <v>181</v>
      </c>
      <c r="H8" s="762" t="s">
        <v>176</v>
      </c>
      <c r="I8" s="763"/>
      <c r="J8" s="790" t="s">
        <v>177</v>
      </c>
      <c r="K8" s="790"/>
      <c r="L8" s="790"/>
      <c r="M8" s="762" t="s">
        <v>195</v>
      </c>
      <c r="N8" s="763"/>
    </row>
    <row r="9" spans="1:14" s="51" customFormat="1" ht="13.5" customHeight="1" x14ac:dyDescent="0.25">
      <c r="A9" s="637" t="s">
        <v>149</v>
      </c>
      <c r="B9" s="638"/>
      <c r="C9" s="638"/>
      <c r="D9" s="639"/>
      <c r="E9" s="620" t="s">
        <v>172</v>
      </c>
      <c r="F9" s="622"/>
      <c r="G9" s="806" t="s">
        <v>173</v>
      </c>
      <c r="H9" s="621" t="s">
        <v>104</v>
      </c>
      <c r="I9" s="622"/>
      <c r="J9" s="620" t="s">
        <v>36</v>
      </c>
      <c r="K9" s="621"/>
      <c r="L9" s="622"/>
      <c r="M9" s="620" t="s">
        <v>105</v>
      </c>
      <c r="N9" s="622"/>
    </row>
    <row r="10" spans="1:14" s="51" customFormat="1" ht="11.25" customHeight="1" x14ac:dyDescent="0.25">
      <c r="A10" s="640"/>
      <c r="B10" s="641"/>
      <c r="C10" s="641"/>
      <c r="D10" s="642"/>
      <c r="E10" s="623"/>
      <c r="F10" s="625"/>
      <c r="G10" s="807"/>
      <c r="H10" s="624"/>
      <c r="I10" s="625"/>
      <c r="J10" s="623"/>
      <c r="K10" s="624"/>
      <c r="L10" s="625"/>
      <c r="M10" s="623"/>
      <c r="N10" s="625"/>
    </row>
    <row r="11" spans="1:14" x14ac:dyDescent="0.25">
      <c r="E11" s="18" t="s">
        <v>25</v>
      </c>
      <c r="F11" s="19" t="s">
        <v>26</v>
      </c>
      <c r="G11" s="154"/>
      <c r="H11" s="150" t="s">
        <v>25</v>
      </c>
      <c r="I11" s="19" t="s">
        <v>26</v>
      </c>
      <c r="J11" s="26" t="s">
        <v>5</v>
      </c>
      <c r="K11" s="27" t="s">
        <v>25</v>
      </c>
      <c r="L11" s="19" t="s">
        <v>26</v>
      </c>
      <c r="M11" s="18" t="s">
        <v>25</v>
      </c>
      <c r="N11" s="19" t="s">
        <v>26</v>
      </c>
    </row>
    <row r="12" spans="1:14" ht="14" x14ac:dyDescent="0.3">
      <c r="A12" s="47" t="s">
        <v>4</v>
      </c>
      <c r="B12" s="47"/>
      <c r="E12" s="392"/>
      <c r="F12" s="393"/>
      <c r="G12" s="155"/>
      <c r="H12" s="408"/>
      <c r="I12" s="409"/>
      <c r="J12" s="20"/>
      <c r="K12" s="416"/>
      <c r="L12" s="409"/>
      <c r="M12" s="423"/>
      <c r="N12" s="409"/>
    </row>
    <row r="13" spans="1:14" ht="13" x14ac:dyDescent="0.3">
      <c r="A13" s="48" t="s">
        <v>1</v>
      </c>
      <c r="B13" s="48"/>
      <c r="C13" s="12"/>
      <c r="D13" s="12"/>
      <c r="E13" s="394"/>
      <c r="F13" s="395"/>
      <c r="G13" s="201"/>
      <c r="H13" s="410"/>
      <c r="I13" s="411"/>
      <c r="J13" s="213"/>
      <c r="K13" s="417"/>
      <c r="L13" s="411"/>
      <c r="M13" s="424"/>
      <c r="N13" s="411"/>
    </row>
    <row r="14" spans="1:14" x14ac:dyDescent="0.25">
      <c r="C14" s="11" t="s">
        <v>258</v>
      </c>
      <c r="D14" s="11"/>
      <c r="E14" s="396"/>
      <c r="F14" s="397"/>
      <c r="G14" s="193">
        <f>G$6</f>
        <v>0</v>
      </c>
      <c r="H14" s="412" t="str">
        <f>IF((E14*G14)&lt;=0," ",ROUND((E14*G14),0))</f>
        <v xml:space="preserve"> </v>
      </c>
      <c r="I14" s="413" t="str">
        <f>IF((F14*G14)&lt;=0," ",ROUND((F14*G14),0))</f>
        <v xml:space="preserve"> </v>
      </c>
      <c r="J14" s="128"/>
      <c r="K14" s="418"/>
      <c r="L14" s="397"/>
      <c r="M14" s="425" t="str">
        <f>IF((IF(H14=" ",0,H14)-IF(I14=" ",0,I14)+K14-L14)&lt;=0," ",(IF(H14=" ",0,H14)-IF(I14=" ",0,I14)+K14-L14))</f>
        <v xml:space="preserve"> </v>
      </c>
      <c r="N14" s="426" t="str">
        <f>IF((-IF(H14=" ",0,H14)+IF(I14=" ",0,I14)-K14+L14)&lt;=0," ",(-IF(H14=" ",0,H14)+IF(I14=" ",0,I14)-K14+L14))</f>
        <v xml:space="preserve"> </v>
      </c>
    </row>
    <row r="15" spans="1:14" x14ac:dyDescent="0.25">
      <c r="C15" s="12" t="s">
        <v>9</v>
      </c>
      <c r="D15" s="12"/>
      <c r="E15" s="398"/>
      <c r="F15" s="399"/>
      <c r="G15" s="193">
        <f t="shared" ref="G15:G20" si="0">G$6</f>
        <v>0</v>
      </c>
      <c r="H15" s="412" t="str">
        <f t="shared" ref="H15:H20" si="1">IF((E15*G15)&lt;=0," ",ROUND((E15*G15),0))</f>
        <v xml:space="preserve"> </v>
      </c>
      <c r="I15" s="413" t="str">
        <f t="shared" ref="I15:I20" si="2">IF((F15*G15)&lt;=0," ",ROUND((F15*G15),0))</f>
        <v xml:space="preserve"> </v>
      </c>
      <c r="J15" s="129"/>
      <c r="K15" s="419"/>
      <c r="L15" s="399"/>
      <c r="M15" s="425" t="str">
        <f t="shared" ref="M15:M20" si="3">IF((IF(H15=" ",0,H15)-IF(I15=" ",0,I15)+K15-L15)&lt;=0," ",(IF(H15=" ",0,H15)-IF(I15=" ",0,I15)+K15-L15))</f>
        <v xml:space="preserve"> </v>
      </c>
      <c r="N15" s="426" t="str">
        <f t="shared" ref="N15:N20" si="4">IF((-IF(H15=" ",0,H15)+IF(I15=" ",0,I15)-K15+L15)&lt;=0," ",(-IF(H15=" ",0,H15)+IF(I15=" ",0,I15)-K15+L15))</f>
        <v xml:space="preserve"> </v>
      </c>
    </row>
    <row r="16" spans="1:14" x14ac:dyDescent="0.25">
      <c r="C16" s="12" t="s">
        <v>13</v>
      </c>
      <c r="D16" s="12"/>
      <c r="E16" s="398"/>
      <c r="F16" s="399"/>
      <c r="G16" s="193">
        <f t="shared" si="0"/>
        <v>0</v>
      </c>
      <c r="H16" s="412" t="str">
        <f t="shared" si="1"/>
        <v xml:space="preserve"> </v>
      </c>
      <c r="I16" s="413" t="str">
        <f t="shared" si="2"/>
        <v xml:space="preserve"> </v>
      </c>
      <c r="J16" s="129"/>
      <c r="K16" s="419"/>
      <c r="L16" s="399"/>
      <c r="M16" s="425" t="str">
        <f t="shared" si="3"/>
        <v xml:space="preserve"> </v>
      </c>
      <c r="N16" s="426" t="str">
        <f t="shared" si="4"/>
        <v xml:space="preserve"> </v>
      </c>
    </row>
    <row r="17" spans="1:14" ht="13" x14ac:dyDescent="0.3">
      <c r="C17" s="36" t="s">
        <v>212</v>
      </c>
      <c r="D17" s="37"/>
      <c r="E17" s="400"/>
      <c r="F17" s="401"/>
      <c r="G17" s="193">
        <f t="shared" si="0"/>
        <v>0</v>
      </c>
      <c r="H17" s="412" t="str">
        <f t="shared" si="1"/>
        <v xml:space="preserve"> </v>
      </c>
      <c r="I17" s="413" t="str">
        <f t="shared" si="2"/>
        <v xml:space="preserve"> </v>
      </c>
      <c r="J17" s="126"/>
      <c r="K17" s="420"/>
      <c r="L17" s="401"/>
      <c r="M17" s="425" t="str">
        <f t="shared" si="3"/>
        <v xml:space="preserve"> </v>
      </c>
      <c r="N17" s="426" t="str">
        <f t="shared" si="4"/>
        <v xml:space="preserve"> </v>
      </c>
    </row>
    <row r="18" spans="1:14" ht="25.5" customHeight="1" x14ac:dyDescent="0.25">
      <c r="C18" s="577" t="s">
        <v>274</v>
      </c>
      <c r="D18" s="578"/>
      <c r="E18" s="400"/>
      <c r="F18" s="401"/>
      <c r="G18" s="193">
        <f t="shared" si="0"/>
        <v>0</v>
      </c>
      <c r="H18" s="412" t="str">
        <f t="shared" si="1"/>
        <v xml:space="preserve"> </v>
      </c>
      <c r="I18" s="413" t="str">
        <f t="shared" si="2"/>
        <v xml:space="preserve"> </v>
      </c>
      <c r="J18" s="126"/>
      <c r="K18" s="420"/>
      <c r="L18" s="401"/>
      <c r="M18" s="425" t="str">
        <f t="shared" si="3"/>
        <v xml:space="preserve"> </v>
      </c>
      <c r="N18" s="426" t="str">
        <f t="shared" si="4"/>
        <v xml:space="preserve"> </v>
      </c>
    </row>
    <row r="19" spans="1:14" ht="13" x14ac:dyDescent="0.3">
      <c r="C19" s="41" t="s">
        <v>63</v>
      </c>
      <c r="D19" s="37"/>
      <c r="E19" s="402"/>
      <c r="F19" s="403"/>
      <c r="G19" s="193">
        <f t="shared" si="0"/>
        <v>0</v>
      </c>
      <c r="H19" s="412" t="str">
        <f t="shared" si="1"/>
        <v xml:space="preserve"> </v>
      </c>
      <c r="I19" s="413" t="str">
        <f t="shared" si="2"/>
        <v xml:space="preserve"> </v>
      </c>
      <c r="J19" s="126"/>
      <c r="K19" s="420"/>
      <c r="L19" s="401"/>
      <c r="M19" s="425" t="str">
        <f t="shared" si="3"/>
        <v xml:space="preserve"> </v>
      </c>
      <c r="N19" s="426" t="str">
        <f t="shared" si="4"/>
        <v xml:space="preserve"> </v>
      </c>
    </row>
    <row r="20" spans="1:14" x14ac:dyDescent="0.25">
      <c r="C20" s="11" t="s">
        <v>11</v>
      </c>
      <c r="D20" s="11"/>
      <c r="E20" s="396"/>
      <c r="F20" s="397"/>
      <c r="G20" s="193">
        <f t="shared" si="0"/>
        <v>0</v>
      </c>
      <c r="H20" s="412" t="str">
        <f t="shared" si="1"/>
        <v xml:space="preserve"> </v>
      </c>
      <c r="I20" s="413" t="str">
        <f t="shared" si="2"/>
        <v xml:space="preserve"> </v>
      </c>
      <c r="J20" s="130"/>
      <c r="K20" s="418"/>
      <c r="L20" s="397"/>
      <c r="M20" s="425" t="str">
        <f t="shared" si="3"/>
        <v xml:space="preserve"> </v>
      </c>
      <c r="N20" s="426" t="str">
        <f t="shared" si="4"/>
        <v xml:space="preserve"> </v>
      </c>
    </row>
    <row r="21" spans="1:14" ht="13" x14ac:dyDescent="0.3">
      <c r="A21" s="48" t="s">
        <v>3</v>
      </c>
      <c r="B21" s="48"/>
      <c r="C21" s="11"/>
      <c r="D21" s="11"/>
      <c r="E21" s="404"/>
      <c r="F21" s="405"/>
      <c r="G21" s="157"/>
      <c r="H21" s="414"/>
      <c r="I21" s="405"/>
      <c r="J21" s="131"/>
      <c r="K21" s="421"/>
      <c r="L21" s="405"/>
      <c r="M21" s="404"/>
      <c r="N21" s="405"/>
    </row>
    <row r="22" spans="1:14" ht="24" customHeight="1" x14ac:dyDescent="0.25">
      <c r="A22" s="7"/>
      <c r="B22" s="7"/>
      <c r="C22" s="556" t="s">
        <v>268</v>
      </c>
      <c r="D22" s="557"/>
      <c r="E22" s="396"/>
      <c r="F22" s="397"/>
      <c r="G22" s="193">
        <f>G$6</f>
        <v>0</v>
      </c>
      <c r="H22" s="412" t="str">
        <f>IF((E22*G22)&lt;=0," ",ROUND((E22*G22),0))</f>
        <v xml:space="preserve"> </v>
      </c>
      <c r="I22" s="413" t="str">
        <f>IF((F22*G22)&lt;=0," ",ROUND((F22*G22),0))</f>
        <v xml:space="preserve"> </v>
      </c>
      <c r="J22" s="128"/>
      <c r="K22" s="418"/>
      <c r="L22" s="397"/>
      <c r="M22" s="425" t="str">
        <f>IF((IF(H22=" ",0,H22)-IF(I22=" ",0,I22)+K22-L22)&lt;=0," ",(IF(H22=" ",0,H22)-IF(I22=" ",0,I22)+K22-L22))</f>
        <v xml:space="preserve"> </v>
      </c>
      <c r="N22" s="426" t="str">
        <f>IF((-IF(H22=" ",0,H22)+IF(I22=" ",0,I22)-K22+L22)&lt;=0," ",(-IF(H22=" ",0,H22)+IF(I22=" ",0,I22)-K22+L22))</f>
        <v xml:space="preserve"> </v>
      </c>
    </row>
    <row r="23" spans="1:14" x14ac:dyDescent="0.25">
      <c r="C23" s="11" t="s">
        <v>60</v>
      </c>
      <c r="D23" s="11"/>
      <c r="E23" s="396"/>
      <c r="F23" s="397"/>
      <c r="G23" s="193">
        <f>G$6</f>
        <v>0</v>
      </c>
      <c r="H23" s="412" t="str">
        <f>IF((E23*G23)&lt;=0," ",ROUND((E23*G23),0))</f>
        <v xml:space="preserve"> </v>
      </c>
      <c r="I23" s="413" t="str">
        <f>IF((F23*G23)&lt;=0," ",ROUND((F23*G23),0))</f>
        <v xml:space="preserve"> </v>
      </c>
      <c r="J23" s="128"/>
      <c r="K23" s="418"/>
      <c r="L23" s="397"/>
      <c r="M23" s="425" t="str">
        <f>IF((IF(H23=" ",0,H23)-IF(I23=" ",0,I23)+K23-L23)&lt;=0," ",(IF(H23=" ",0,H23)-IF(I23=" ",0,I23)+K23-L23))</f>
        <v xml:space="preserve"> </v>
      </c>
      <c r="N23" s="426" t="str">
        <f>IF((-IF(H23=" ",0,H23)+IF(I23=" ",0,I23)-K23+L23)&lt;=0," ",(-IF(H23=" ",0,H23)+IF(I23=" ",0,I23)-K23+L23))</f>
        <v xml:space="preserve"> </v>
      </c>
    </row>
    <row r="24" spans="1:14" x14ac:dyDescent="0.25">
      <c r="C24" s="11" t="s">
        <v>65</v>
      </c>
      <c r="D24" s="11"/>
      <c r="E24" s="396"/>
      <c r="F24" s="397"/>
      <c r="G24" s="193">
        <f>G$6</f>
        <v>0</v>
      </c>
      <c r="H24" s="412" t="str">
        <f>IF((E24*G24)&lt;=0," ",ROUND((E24*G24),0))</f>
        <v xml:space="preserve"> </v>
      </c>
      <c r="I24" s="413" t="str">
        <f>IF((F24*G24)&lt;=0," ",ROUND((F24*G24),0))</f>
        <v xml:space="preserve"> </v>
      </c>
      <c r="J24" s="128"/>
      <c r="K24" s="418"/>
      <c r="L24" s="397"/>
      <c r="M24" s="425" t="str">
        <f>IF((IF(H24=" ",0,H24)-IF(I24=" ",0,I24)+K24-L24)&lt;=0," ",(IF(H24=" ",0,H24)-IF(I24=" ",0,I24)+K24-L24))</f>
        <v xml:space="preserve"> </v>
      </c>
      <c r="N24" s="426" t="str">
        <f>IF((-IF(H24=" ",0,H24)+IF(I24=" ",0,I24)-K24+L24)&lt;=0," ",(-IF(H24=" ",0,H24)+IF(I24=" ",0,I24)-K24+L24))</f>
        <v xml:space="preserve"> </v>
      </c>
    </row>
    <row r="25" spans="1:14" x14ac:dyDescent="0.25">
      <c r="C25" s="11" t="s">
        <v>28</v>
      </c>
      <c r="D25" s="11"/>
      <c r="E25" s="396"/>
      <c r="F25" s="397"/>
      <c r="G25" s="193">
        <f>G$6</f>
        <v>0</v>
      </c>
      <c r="H25" s="412" t="str">
        <f>IF((E25*G25)&lt;=0," ",ROUND((E25*G25),0))</f>
        <v xml:space="preserve"> </v>
      </c>
      <c r="I25" s="413" t="str">
        <f>IF((F25*G25)&lt;=0," ",ROUND((F25*G25),0))</f>
        <v xml:space="preserve"> </v>
      </c>
      <c r="J25" s="128"/>
      <c r="K25" s="418"/>
      <c r="L25" s="397"/>
      <c r="M25" s="425" t="str">
        <f>IF((IF(H25=" ",0,H25)-IF(I25=" ",0,I25)+K25-L25)&lt;=0," ",(IF(H25=" ",0,H25)-IF(I25=" ",0,I25)+K25-L25))</f>
        <v xml:space="preserve"> </v>
      </c>
      <c r="N25" s="426" t="str">
        <f>IF((-IF(H25=" ",0,H25)+IF(I25=" ",0,I25)-K25+L25)&lt;=0," ",(-IF(H25=" ",0,H25)+IF(I25=" ",0,I25)-K25+L25))</f>
        <v xml:space="preserve"> </v>
      </c>
    </row>
    <row r="26" spans="1:14" x14ac:dyDescent="0.25">
      <c r="C26" s="11" t="s">
        <v>47</v>
      </c>
      <c r="D26" s="11"/>
      <c r="E26" s="404"/>
      <c r="F26" s="405"/>
      <c r="G26" s="157"/>
      <c r="H26" s="414"/>
      <c r="I26" s="405"/>
      <c r="J26" s="131"/>
      <c r="K26" s="421"/>
      <c r="L26" s="405"/>
      <c r="M26" s="404"/>
      <c r="N26" s="405"/>
    </row>
    <row r="27" spans="1:14" x14ac:dyDescent="0.25">
      <c r="C27" s="12"/>
      <c r="D27" s="11" t="s">
        <v>47</v>
      </c>
      <c r="E27" s="396"/>
      <c r="F27" s="397"/>
      <c r="G27" s="193">
        <f>G$6</f>
        <v>0</v>
      </c>
      <c r="H27" s="412" t="str">
        <f>IF((E27*G27)&lt;=0," ",ROUND((E27*G27),0))</f>
        <v xml:space="preserve"> </v>
      </c>
      <c r="I27" s="413" t="str">
        <f>IF((F27*G27)&lt;=0," ",ROUND((F27*G27),0))</f>
        <v xml:space="preserve"> </v>
      </c>
      <c r="J27" s="128"/>
      <c r="K27" s="418"/>
      <c r="L27" s="397"/>
      <c r="M27" s="425" t="str">
        <f>IF((IF(H27=" ",0,H27)-IF(I27=" ",0,I27)+K27-L27)&lt;=0," ",(IF(H27=" ",0,H27)-IF(I27=" ",0,I27)+K27-L27))</f>
        <v xml:space="preserve"> </v>
      </c>
      <c r="N27" s="426" t="str">
        <f>IF((-IF(H27=" ",0,H27)+IF(I27=" ",0,I27)-K27+L27)&lt;=0," ",(-IF(H27=" ",0,H27)+IF(I27=" ",0,I27)-K27+L27))</f>
        <v xml:space="preserve"> </v>
      </c>
    </row>
    <row r="28" spans="1:14" x14ac:dyDescent="0.25">
      <c r="C28" s="61"/>
      <c r="D28" s="11" t="s">
        <v>95</v>
      </c>
      <c r="E28" s="396"/>
      <c r="F28" s="397"/>
      <c r="G28" s="193">
        <f>G$6</f>
        <v>0</v>
      </c>
      <c r="H28" s="412" t="str">
        <f>IF((E28*G28)&lt;=0," ",ROUND((E28*G28),0))</f>
        <v xml:space="preserve"> </v>
      </c>
      <c r="I28" s="413" t="str">
        <f>IF((F28*G28)&lt;=0," ",ROUND((F28*G28),0))</f>
        <v xml:space="preserve"> </v>
      </c>
      <c r="J28" s="128"/>
      <c r="K28" s="418"/>
      <c r="L28" s="397"/>
      <c r="M28" s="425" t="str">
        <f>IF((IF(H28=" ",0,H28)-IF(I28=" ",0,I28)+K28-L28)&lt;=0," ",(IF(H28=" ",0,H28)-IF(I28=" ",0,I28)+K28-L28))</f>
        <v xml:space="preserve"> </v>
      </c>
      <c r="N28" s="426" t="str">
        <f>IF((-IF(H28=" ",0,H28)+IF(I28=" ",0,I28)-K28+L28)&lt;=0," ",(-IF(H28=" ",0,H28)+IF(I28=" ",0,I28)-K28+L28))</f>
        <v xml:space="preserve"> </v>
      </c>
    </row>
    <row r="29" spans="1:14" x14ac:dyDescent="0.25">
      <c r="C29" s="11" t="s">
        <v>12</v>
      </c>
      <c r="D29" s="11"/>
      <c r="E29" s="396"/>
      <c r="F29" s="397"/>
      <c r="G29" s="193">
        <f>G$6</f>
        <v>0</v>
      </c>
      <c r="H29" s="412" t="str">
        <f>IF((E29*G29)&lt;=0," ",ROUND((E29*G29),0))</f>
        <v xml:space="preserve"> </v>
      </c>
      <c r="I29" s="413" t="str">
        <f>IF((F29*G29)&lt;=0," ",ROUND((F29*G29),0))</f>
        <v xml:space="preserve"> </v>
      </c>
      <c r="J29" s="128"/>
      <c r="K29" s="418"/>
      <c r="L29" s="397"/>
      <c r="M29" s="425" t="str">
        <f>IF((IF(H29=" ",0,H29)-IF(I29=" ",0,I29)+K29-L29)&lt;=0," ",(IF(H29=" ",0,H29)-IF(I29=" ",0,I29)+K29-L29))</f>
        <v xml:space="preserve"> </v>
      </c>
      <c r="N29" s="426" t="str">
        <f>IF((-IF(H29=" ",0,H29)+IF(I29=" ",0,I29)-K29+L29)&lt;=0," ",(-IF(H29=" ",0,H29)+IF(I29=" ",0,I29)-K29+L29))</f>
        <v xml:space="preserve"> </v>
      </c>
    </row>
    <row r="30" spans="1:14" x14ac:dyDescent="0.25">
      <c r="C30" s="14" t="s">
        <v>306</v>
      </c>
      <c r="D30" s="14"/>
      <c r="E30" s="396"/>
      <c r="F30" s="397"/>
      <c r="G30" s="193">
        <f>G$6</f>
        <v>0</v>
      </c>
      <c r="H30" s="412" t="str">
        <f>IF((E30*G30)&lt;=0," ",ROUND((E30*G30),0))</f>
        <v xml:space="preserve"> </v>
      </c>
      <c r="I30" s="413" t="str">
        <f>IF((F30*G30)&lt;=0," ",ROUND((F30*G30),0))</f>
        <v xml:space="preserve"> </v>
      </c>
      <c r="J30" s="128"/>
      <c r="K30" s="418"/>
      <c r="L30" s="397"/>
      <c r="M30" s="425" t="str">
        <f>IF((IF(H30=" ",0,H30)-IF(I30=" ",0,I30)+K30-L30)&lt;=0," ",(IF(H30=" ",0,H30)-IF(I30=" ",0,I30)+K30-L30))</f>
        <v xml:space="preserve"> </v>
      </c>
      <c r="N30" s="426" t="str">
        <f>IF((-IF(H30=" ",0,H30)+IF(I30=" ",0,I30)-K30+L30)&lt;=0," ",(-IF(H30=" ",0,H30)+IF(I30=" ",0,I30)-K30+L30))</f>
        <v xml:space="preserve"> </v>
      </c>
    </row>
    <row r="31" spans="1:14" ht="13" x14ac:dyDescent="0.3">
      <c r="A31" s="48" t="s">
        <v>2</v>
      </c>
      <c r="B31" s="48"/>
      <c r="C31" s="11"/>
      <c r="D31" s="11"/>
      <c r="E31" s="404"/>
      <c r="F31" s="405"/>
      <c r="G31" s="157"/>
      <c r="H31" s="414"/>
      <c r="I31" s="405"/>
      <c r="J31" s="131"/>
      <c r="K31" s="421"/>
      <c r="L31" s="405"/>
      <c r="M31" s="404"/>
      <c r="N31" s="405"/>
    </row>
    <row r="32" spans="1:14" x14ac:dyDescent="0.25">
      <c r="C32" s="11" t="s">
        <v>332</v>
      </c>
      <c r="D32" s="11"/>
      <c r="E32" s="404"/>
      <c r="F32" s="405"/>
      <c r="G32" s="157"/>
      <c r="H32" s="414"/>
      <c r="I32" s="405"/>
      <c r="J32" s="131"/>
      <c r="K32" s="421"/>
      <c r="L32" s="405"/>
      <c r="M32" s="404"/>
      <c r="N32" s="405"/>
    </row>
    <row r="33" spans="1:14" x14ac:dyDescent="0.25">
      <c r="C33" s="12"/>
      <c r="D33" s="11" t="s">
        <v>66</v>
      </c>
      <c r="E33" s="396"/>
      <c r="F33" s="397"/>
      <c r="G33" s="193">
        <f t="shared" ref="G33:G38" si="5">G$6</f>
        <v>0</v>
      </c>
      <c r="H33" s="412" t="str">
        <f t="shared" ref="H33:H38" si="6">IF((E33*G33)&lt;=0," ",ROUND((E33*G33),0))</f>
        <v xml:space="preserve"> </v>
      </c>
      <c r="I33" s="413" t="str">
        <f t="shared" ref="I33:I38" si="7">IF((F33*G33)&lt;=0," ",ROUND((F33*G33),0))</f>
        <v xml:space="preserve"> </v>
      </c>
      <c r="J33" s="128"/>
      <c r="K33" s="418"/>
      <c r="L33" s="397"/>
      <c r="M33" s="425" t="str">
        <f t="shared" ref="M33:M38" si="8">IF((IF(H33=" ",0,H33)-IF(I33=" ",0,I33)+K33-L33)&lt;=0," ",(IF(H33=" ",0,H33)-IF(I33=" ",0,I33)+K33-L33))</f>
        <v xml:space="preserve"> </v>
      </c>
      <c r="N33" s="426" t="str">
        <f t="shared" ref="N33:N38" si="9">IF((-IF(H33=" ",0,H33)+IF(I33=" ",0,I33)-K33+L33)&lt;=0," ",(-IF(H33=" ",0,H33)+IF(I33=" ",0,I33)-K33+L33))</f>
        <v xml:space="preserve"> </v>
      </c>
    </row>
    <row r="34" spans="1:14" x14ac:dyDescent="0.25">
      <c r="C34" s="61"/>
      <c r="D34" s="11" t="s">
        <v>67</v>
      </c>
      <c r="E34" s="396"/>
      <c r="F34" s="397"/>
      <c r="G34" s="193">
        <f t="shared" si="5"/>
        <v>0</v>
      </c>
      <c r="H34" s="412" t="str">
        <f t="shared" si="6"/>
        <v xml:space="preserve"> </v>
      </c>
      <c r="I34" s="413" t="str">
        <f t="shared" si="7"/>
        <v xml:space="preserve"> </v>
      </c>
      <c r="J34" s="128"/>
      <c r="K34" s="418"/>
      <c r="L34" s="397"/>
      <c r="M34" s="425" t="str">
        <f t="shared" si="8"/>
        <v xml:space="preserve"> </v>
      </c>
      <c r="N34" s="426" t="str">
        <f t="shared" si="9"/>
        <v xml:space="preserve"> </v>
      </c>
    </row>
    <row r="35" spans="1:14" x14ac:dyDescent="0.25">
      <c r="C35" s="11" t="s">
        <v>0</v>
      </c>
      <c r="D35" s="11"/>
      <c r="E35" s="396"/>
      <c r="F35" s="397"/>
      <c r="G35" s="193">
        <f t="shared" si="5"/>
        <v>0</v>
      </c>
      <c r="H35" s="412" t="str">
        <f t="shared" si="6"/>
        <v xml:space="preserve"> </v>
      </c>
      <c r="I35" s="413" t="str">
        <f t="shared" si="7"/>
        <v xml:space="preserve"> </v>
      </c>
      <c r="J35" s="130"/>
      <c r="K35" s="418"/>
      <c r="L35" s="397"/>
      <c r="M35" s="425" t="str">
        <f t="shared" si="8"/>
        <v xml:space="preserve"> </v>
      </c>
      <c r="N35" s="426" t="str">
        <f t="shared" si="9"/>
        <v xml:space="preserve"> </v>
      </c>
    </row>
    <row r="36" spans="1:14" x14ac:dyDescent="0.25">
      <c r="C36" s="11" t="s">
        <v>44</v>
      </c>
      <c r="D36" s="11"/>
      <c r="E36" s="396"/>
      <c r="F36" s="397"/>
      <c r="G36" s="193">
        <f t="shared" si="5"/>
        <v>0</v>
      </c>
      <c r="H36" s="412" t="str">
        <f t="shared" si="6"/>
        <v xml:space="preserve"> </v>
      </c>
      <c r="I36" s="413" t="str">
        <f t="shared" si="7"/>
        <v xml:space="preserve"> </v>
      </c>
      <c r="J36" s="128"/>
      <c r="K36" s="418"/>
      <c r="L36" s="397"/>
      <c r="M36" s="425" t="str">
        <f t="shared" si="8"/>
        <v xml:space="preserve"> </v>
      </c>
      <c r="N36" s="426" t="str">
        <f t="shared" si="9"/>
        <v xml:space="preserve"> </v>
      </c>
    </row>
    <row r="37" spans="1:14" x14ac:dyDescent="0.25">
      <c r="C37" s="11" t="s">
        <v>319</v>
      </c>
      <c r="D37" s="11"/>
      <c r="E37" s="396"/>
      <c r="F37" s="397"/>
      <c r="G37" s="193">
        <f t="shared" si="5"/>
        <v>0</v>
      </c>
      <c r="H37" s="412" t="str">
        <f t="shared" si="6"/>
        <v xml:space="preserve"> </v>
      </c>
      <c r="I37" s="413" t="str">
        <f t="shared" si="7"/>
        <v xml:space="preserve"> </v>
      </c>
      <c r="J37" s="128"/>
      <c r="K37" s="418"/>
      <c r="L37" s="397"/>
      <c r="M37" s="425" t="str">
        <f t="shared" si="8"/>
        <v xml:space="preserve"> </v>
      </c>
      <c r="N37" s="426" t="str">
        <f t="shared" si="9"/>
        <v xml:space="preserve"> </v>
      </c>
    </row>
    <row r="38" spans="1:14" x14ac:dyDescent="0.25">
      <c r="C38" s="11" t="s">
        <v>23</v>
      </c>
      <c r="D38" s="11"/>
      <c r="E38" s="396"/>
      <c r="F38" s="397"/>
      <c r="G38" s="193">
        <f t="shared" si="5"/>
        <v>0</v>
      </c>
      <c r="H38" s="412" t="str">
        <f t="shared" si="6"/>
        <v xml:space="preserve"> </v>
      </c>
      <c r="I38" s="413" t="str">
        <f t="shared" si="7"/>
        <v xml:space="preserve"> </v>
      </c>
      <c r="J38" s="128"/>
      <c r="K38" s="418"/>
      <c r="L38" s="397"/>
      <c r="M38" s="425" t="str">
        <f t="shared" si="8"/>
        <v xml:space="preserve"> </v>
      </c>
      <c r="N38" s="426" t="str">
        <f t="shared" si="9"/>
        <v xml:space="preserve"> </v>
      </c>
    </row>
    <row r="39" spans="1:14" x14ac:dyDescent="0.25">
      <c r="A39" s="174" t="s">
        <v>190</v>
      </c>
      <c r="B39" s="174"/>
      <c r="C39" s="174"/>
      <c r="D39" s="174"/>
      <c r="E39" s="406">
        <f>SUM(E14:E38)</f>
        <v>0</v>
      </c>
      <c r="F39" s="407">
        <f>SUM(F14:F38)</f>
        <v>0</v>
      </c>
      <c r="G39" s="226"/>
      <c r="H39" s="415">
        <f>SUM(H14:H38)</f>
        <v>0</v>
      </c>
      <c r="I39" s="407">
        <f>SUM(I14:I38)</f>
        <v>0</v>
      </c>
      <c r="J39" s="252"/>
      <c r="K39" s="422">
        <f>SUM(K14:K38)</f>
        <v>0</v>
      </c>
      <c r="L39" s="407">
        <f>SUM(L14:L38)</f>
        <v>0</v>
      </c>
      <c r="M39" s="406">
        <f>SUM(M14:M38)</f>
        <v>0</v>
      </c>
      <c r="N39" s="407">
        <f>SUM(N14:N38)</f>
        <v>0</v>
      </c>
    </row>
    <row r="40" spans="1:14" s="3" customFormat="1" x14ac:dyDescent="0.25">
      <c r="A40" s="8"/>
      <c r="B40" s="8"/>
      <c r="C40" s="8"/>
      <c r="D40" s="8"/>
      <c r="E40" s="8"/>
      <c r="F40" s="8"/>
      <c r="G40" s="140"/>
      <c r="H40" s="10"/>
      <c r="I40" s="10"/>
      <c r="J40" s="10"/>
      <c r="K40" s="10"/>
      <c r="L40" s="10"/>
      <c r="M40" s="10"/>
      <c r="N40" s="10"/>
    </row>
    <row r="41" spans="1:14" s="8" customFormat="1" ht="14.25" customHeight="1" x14ac:dyDescent="0.25">
      <c r="A41" s="847" t="s">
        <v>300</v>
      </c>
      <c r="B41" s="848"/>
      <c r="C41" s="848"/>
      <c r="D41" s="848"/>
      <c r="E41" s="848"/>
      <c r="F41" s="848"/>
      <c r="G41" s="848"/>
      <c r="H41" s="848"/>
      <c r="I41" s="848"/>
      <c r="J41" s="848"/>
      <c r="K41" s="848"/>
      <c r="L41" s="848"/>
      <c r="M41" s="848"/>
      <c r="N41" s="849"/>
    </row>
    <row r="42" spans="1:14" s="4" customFormat="1" ht="11.5" x14ac:dyDescent="0.25">
      <c r="A42" s="188" t="s">
        <v>122</v>
      </c>
      <c r="B42" s="4" t="s">
        <v>297</v>
      </c>
      <c r="G42" s="142"/>
      <c r="H42" s="53"/>
      <c r="I42" s="53"/>
      <c r="J42" s="53"/>
      <c r="K42" s="53"/>
      <c r="L42" s="53"/>
      <c r="M42" s="53"/>
      <c r="N42" s="523"/>
    </row>
    <row r="43" spans="1:14" s="4" customFormat="1" ht="11.5" x14ac:dyDescent="0.25">
      <c r="A43" s="188" t="s">
        <v>147</v>
      </c>
      <c r="B43" s="4" t="s">
        <v>155</v>
      </c>
      <c r="G43" s="142"/>
      <c r="H43" s="53"/>
      <c r="I43" s="53"/>
      <c r="J43" s="53"/>
      <c r="K43" s="53"/>
      <c r="L43" s="53"/>
      <c r="M43" s="53"/>
      <c r="N43" s="523"/>
    </row>
    <row r="44" spans="1:14" s="4" customFormat="1" ht="11.5" x14ac:dyDescent="0.25">
      <c r="A44" s="188" t="s">
        <v>147</v>
      </c>
      <c r="B44" s="4" t="s">
        <v>156</v>
      </c>
      <c r="G44" s="142"/>
      <c r="H44" s="53"/>
      <c r="I44" s="53"/>
      <c r="J44" s="53"/>
      <c r="K44" s="53"/>
      <c r="L44" s="53"/>
      <c r="M44" s="53"/>
      <c r="N44" s="523"/>
    </row>
    <row r="45" spans="1:14" s="4" customFormat="1" ht="12.75" customHeight="1" x14ac:dyDescent="0.25">
      <c r="A45" s="188"/>
      <c r="B45" s="524" t="s">
        <v>147</v>
      </c>
      <c r="C45" s="850" t="s">
        <v>174</v>
      </c>
      <c r="D45" s="850"/>
      <c r="E45" s="850"/>
      <c r="F45" s="850"/>
      <c r="G45" s="850"/>
      <c r="H45" s="850"/>
      <c r="I45" s="850"/>
      <c r="J45" s="850"/>
      <c r="K45" s="850"/>
      <c r="L45" s="850"/>
      <c r="M45" s="850"/>
      <c r="N45" s="851"/>
    </row>
    <row r="46" spans="1:14" s="4" customFormat="1" ht="12.75" customHeight="1" x14ac:dyDescent="0.25">
      <c r="A46" s="188"/>
      <c r="B46" s="524" t="s">
        <v>147</v>
      </c>
      <c r="C46" s="850" t="s">
        <v>160</v>
      </c>
      <c r="D46" s="850"/>
      <c r="E46" s="850"/>
      <c r="F46" s="850"/>
      <c r="G46" s="850"/>
      <c r="H46" s="850"/>
      <c r="I46" s="850"/>
      <c r="J46" s="850"/>
      <c r="K46" s="850"/>
      <c r="L46" s="850"/>
      <c r="M46" s="850"/>
      <c r="N46" s="851"/>
    </row>
    <row r="47" spans="1:14" s="4" customFormat="1" ht="48" customHeight="1" x14ac:dyDescent="0.25">
      <c r="A47" s="525" t="s">
        <v>298</v>
      </c>
      <c r="B47" s="865" t="s">
        <v>350</v>
      </c>
      <c r="C47" s="865"/>
      <c r="D47" s="865"/>
      <c r="E47" s="865"/>
      <c r="F47" s="865"/>
      <c r="G47" s="865"/>
      <c r="H47" s="865"/>
      <c r="I47" s="865"/>
      <c r="J47" s="865"/>
      <c r="K47" s="865"/>
      <c r="L47" s="865"/>
      <c r="M47" s="865"/>
      <c r="N47" s="866"/>
    </row>
    <row r="48" spans="1:14" s="3" customFormat="1" x14ac:dyDescent="0.25">
      <c r="A48" s="8"/>
      <c r="B48" s="8"/>
      <c r="C48" s="8"/>
      <c r="D48" s="8"/>
      <c r="E48" s="8"/>
      <c r="F48" s="8"/>
      <c r="G48" s="140"/>
      <c r="H48" s="10"/>
      <c r="I48" s="10"/>
      <c r="J48" s="10"/>
      <c r="K48" s="10"/>
      <c r="L48" s="10"/>
      <c r="M48" s="10"/>
      <c r="N48" s="10"/>
    </row>
    <row r="49" spans="1:14" ht="15" customHeight="1" x14ac:dyDescent="0.25">
      <c r="A49" s="601" t="s">
        <v>269</v>
      </c>
      <c r="B49" s="602"/>
      <c r="C49" s="602"/>
      <c r="D49" s="602"/>
      <c r="E49" s="602"/>
      <c r="F49" s="602"/>
      <c r="G49" s="602"/>
      <c r="H49" s="602"/>
      <c r="I49" s="602"/>
      <c r="J49" s="602"/>
      <c r="K49" s="602"/>
      <c r="L49" s="602"/>
      <c r="M49" s="602"/>
      <c r="N49" s="603"/>
    </row>
    <row r="50" spans="1:14" s="54" customFormat="1" ht="12" customHeight="1" x14ac:dyDescent="0.25">
      <c r="A50" s="105"/>
      <c r="B50" s="105"/>
      <c r="C50" s="105"/>
      <c r="D50" s="105"/>
      <c r="E50" s="762" t="s">
        <v>175</v>
      </c>
      <c r="F50" s="763"/>
      <c r="G50" s="153" t="s">
        <v>181</v>
      </c>
      <c r="H50" s="798" t="s">
        <v>178</v>
      </c>
      <c r="I50" s="789"/>
      <c r="J50" s="790" t="s">
        <v>177</v>
      </c>
      <c r="K50" s="790"/>
      <c r="L50" s="790"/>
      <c r="M50" s="762" t="s">
        <v>195</v>
      </c>
      <c r="N50" s="763"/>
    </row>
    <row r="51" spans="1:14" s="51" customFormat="1" ht="13.5" customHeight="1" x14ac:dyDescent="0.25">
      <c r="A51" s="637" t="s">
        <v>149</v>
      </c>
      <c r="B51" s="638"/>
      <c r="C51" s="638"/>
      <c r="D51" s="639"/>
      <c r="E51" s="620" t="s">
        <v>172</v>
      </c>
      <c r="F51" s="622"/>
      <c r="G51" s="806" t="s">
        <v>173</v>
      </c>
      <c r="H51" s="621" t="s">
        <v>104</v>
      </c>
      <c r="I51" s="622"/>
      <c r="J51" s="620" t="s">
        <v>36</v>
      </c>
      <c r="K51" s="621"/>
      <c r="L51" s="622"/>
      <c r="M51" s="620" t="s">
        <v>105</v>
      </c>
      <c r="N51" s="622"/>
    </row>
    <row r="52" spans="1:14" s="51" customFormat="1" ht="10.5" customHeight="1" x14ac:dyDescent="0.25">
      <c r="A52" s="640"/>
      <c r="B52" s="641"/>
      <c r="C52" s="641"/>
      <c r="D52" s="642"/>
      <c r="E52" s="623"/>
      <c r="F52" s="625"/>
      <c r="G52" s="807"/>
      <c r="H52" s="624"/>
      <c r="I52" s="625"/>
      <c r="J52" s="623"/>
      <c r="K52" s="624"/>
      <c r="L52" s="625"/>
      <c r="M52" s="623"/>
      <c r="N52" s="625"/>
    </row>
    <row r="53" spans="1:14" x14ac:dyDescent="0.25">
      <c r="E53" s="18" t="s">
        <v>25</v>
      </c>
      <c r="F53" s="19" t="s">
        <v>26</v>
      </c>
      <c r="G53" s="151"/>
      <c r="H53" s="150" t="s">
        <v>25</v>
      </c>
      <c r="I53" s="19" t="s">
        <v>26</v>
      </c>
      <c r="J53" s="26" t="s">
        <v>5</v>
      </c>
      <c r="K53" s="27" t="s">
        <v>25</v>
      </c>
      <c r="L53" s="19" t="s">
        <v>26</v>
      </c>
      <c r="M53" s="18" t="s">
        <v>25</v>
      </c>
      <c r="N53" s="19" t="s">
        <v>26</v>
      </c>
    </row>
    <row r="54" spans="1:14" ht="14" x14ac:dyDescent="0.3">
      <c r="A54" s="47" t="s">
        <v>97</v>
      </c>
      <c r="B54" s="47"/>
      <c r="E54" s="392"/>
      <c r="F54" s="393"/>
      <c r="G54" s="151"/>
      <c r="H54" s="408"/>
      <c r="I54" s="409"/>
      <c r="J54" s="20"/>
      <c r="K54" s="416"/>
      <c r="L54" s="409"/>
      <c r="M54" s="423"/>
      <c r="N54" s="409"/>
    </row>
    <row r="55" spans="1:14" ht="13" x14ac:dyDescent="0.3">
      <c r="A55" s="49" t="s">
        <v>158</v>
      </c>
      <c r="B55" s="49"/>
      <c r="C55" s="11"/>
      <c r="D55" s="11"/>
      <c r="E55" s="427"/>
      <c r="F55" s="428"/>
      <c r="G55" s="259"/>
      <c r="H55" s="434"/>
      <c r="I55" s="435"/>
      <c r="J55" s="31"/>
      <c r="K55" s="439"/>
      <c r="L55" s="435"/>
      <c r="M55" s="444"/>
      <c r="N55" s="435"/>
    </row>
    <row r="56" spans="1:14" ht="12" customHeight="1" x14ac:dyDescent="0.25">
      <c r="A56" s="16"/>
      <c r="B56" s="93" t="s">
        <v>82</v>
      </c>
      <c r="C56" s="94"/>
      <c r="D56" s="94"/>
      <c r="E56" s="429"/>
      <c r="F56" s="430"/>
      <c r="G56" s="260"/>
      <c r="H56" s="434"/>
      <c r="I56" s="435"/>
      <c r="J56" s="31"/>
      <c r="K56" s="439"/>
      <c r="L56" s="435"/>
      <c r="M56" s="444"/>
      <c r="N56" s="435"/>
    </row>
    <row r="57" spans="1:14" x14ac:dyDescent="0.25">
      <c r="C57" s="11" t="s">
        <v>159</v>
      </c>
      <c r="D57" s="11"/>
      <c r="E57" s="396"/>
      <c r="F57" s="397"/>
      <c r="G57" s="234">
        <f>G$4</f>
        <v>0</v>
      </c>
      <c r="H57" s="412" t="str">
        <f>IF((E57*G57)&lt;=0," ",ROUND((E57*G57),0))</f>
        <v xml:space="preserve"> </v>
      </c>
      <c r="I57" s="413" t="str">
        <f>IF((F57*G57)&lt;=0," ",ROUND((F57*G57),0))</f>
        <v xml:space="preserve"> </v>
      </c>
      <c r="J57" s="131"/>
      <c r="K57" s="421"/>
      <c r="L57" s="405"/>
      <c r="M57" s="425" t="str">
        <f>IF((IF(H57=" ",0,H57)-IF(I57=" ",0,I57)+K57-L57)&lt;=0," ",(IF(H57=" ",0,H57)-IF(I57=" ",0,I57)+K57-L57))</f>
        <v xml:space="preserve"> </v>
      </c>
      <c r="N57" s="426" t="str">
        <f>IF((-IF(H57=" ",0,H57)+IF(I57=" ",0,I57)-K57+L57)&lt;=0," ",(-IF(H57=" ",0,H57)+IF(I57=" ",0,I57)-K57+L57))</f>
        <v xml:space="preserve"> </v>
      </c>
    </row>
    <row r="58" spans="1:14" x14ac:dyDescent="0.25">
      <c r="C58" s="694" t="s">
        <v>334</v>
      </c>
      <c r="D58" s="695"/>
      <c r="E58" s="398"/>
      <c r="F58" s="399"/>
      <c r="G58" s="234">
        <f>G$4</f>
        <v>0</v>
      </c>
      <c r="H58" s="412" t="str">
        <f>IF((E58*G58)&lt;=0," ",ROUND((E58*G58),0))</f>
        <v xml:space="preserve"> </v>
      </c>
      <c r="I58" s="413" t="str">
        <f>IF((F58*G58)&lt;=0," ",ROUND((F58*G58),0))</f>
        <v xml:space="preserve"> </v>
      </c>
      <c r="J58" s="129"/>
      <c r="K58" s="419"/>
      <c r="L58" s="399"/>
      <c r="M58" s="425" t="str">
        <f>IF((IF(H58=" ",0,H58)-IF(I58=" ",0,I58)+K58-L58)&lt;=0," ",(IF(H58=" ",0,H58)-IF(I58=" ",0,I58)+K58-L58))</f>
        <v xml:space="preserve"> </v>
      </c>
      <c r="N58" s="426" t="str">
        <f>IF((-IF(H58=" ",0,H58)+IF(I58=" ",0,I58)-K58+L58)&lt;=0," ",(-IF(H58=" ",0,H58)+IF(I58=" ",0,I58)-K58+L58))</f>
        <v xml:space="preserve"> </v>
      </c>
    </row>
    <row r="59" spans="1:14" ht="12.75" customHeight="1" x14ac:dyDescent="0.25">
      <c r="C59" s="686" t="s">
        <v>229</v>
      </c>
      <c r="D59" s="686"/>
      <c r="E59" s="431" t="str">
        <f>F179</f>
        <v xml:space="preserve"> </v>
      </c>
      <c r="F59" s="413" t="str">
        <f>E179</f>
        <v xml:space="preserve"> </v>
      </c>
      <c r="G59" s="230"/>
      <c r="H59" s="412" t="str">
        <f>I179</f>
        <v xml:space="preserve"> </v>
      </c>
      <c r="I59" s="413" t="str">
        <f>H179</f>
        <v xml:space="preserve"> </v>
      </c>
      <c r="J59" s="184"/>
      <c r="K59" s="440">
        <f>L179</f>
        <v>0</v>
      </c>
      <c r="L59" s="413">
        <f>K179</f>
        <v>0</v>
      </c>
      <c r="M59" s="431" t="str">
        <f>N179</f>
        <v xml:space="preserve"> </v>
      </c>
      <c r="N59" s="413" t="str">
        <f>M179</f>
        <v xml:space="preserve"> </v>
      </c>
    </row>
    <row r="60" spans="1:14" x14ac:dyDescent="0.25">
      <c r="C60" s="11" t="s">
        <v>70</v>
      </c>
      <c r="D60" s="11"/>
      <c r="E60" s="396"/>
      <c r="F60" s="397"/>
      <c r="G60" s="234">
        <f>G$5</f>
        <v>0</v>
      </c>
      <c r="H60" s="412" t="str">
        <f>IF((E60*G60)&lt;=0," ",ROUND((E60*G60),0))</f>
        <v xml:space="preserve"> </v>
      </c>
      <c r="I60" s="413" t="str">
        <f>IF((F60*G60)&lt;=0," ",ROUND((F60*G60),0))</f>
        <v xml:space="preserve"> </v>
      </c>
      <c r="J60" s="129"/>
      <c r="K60" s="419"/>
      <c r="L60" s="399"/>
      <c r="M60" s="425" t="str">
        <f>IF((IF(H60=" ",0,H60)-IF(I60=" ",0,I60)+K60-L60)&lt;=0," ",(IF(H60=" ",0,H60)-IF(I60=" ",0,I60)+K60-L60))</f>
        <v xml:space="preserve"> </v>
      </c>
      <c r="N60" s="426" t="str">
        <f>IF((-IF(H60=" ",0,H60)+IF(I60=" ",0,I60)-K60+L60)&lt;=0," ",(-IF(H60=" ",0,H60)+IF(I60=" ",0,I60)-K60+L60))</f>
        <v xml:space="preserve"> </v>
      </c>
    </row>
    <row r="61" spans="1:14" x14ac:dyDescent="0.25">
      <c r="C61" s="208" t="s">
        <v>157</v>
      </c>
      <c r="D61" s="208"/>
      <c r="E61" s="404"/>
      <c r="F61" s="405"/>
      <c r="G61" s="152"/>
      <c r="H61" s="436"/>
      <c r="I61" s="399"/>
      <c r="J61" s="129"/>
      <c r="K61" s="419"/>
      <c r="L61" s="399"/>
      <c r="M61" s="404"/>
      <c r="N61" s="405"/>
    </row>
    <row r="62" spans="1:14" ht="12" customHeight="1" x14ac:dyDescent="0.25">
      <c r="B62" s="685" t="s">
        <v>116</v>
      </c>
      <c r="C62" s="685"/>
      <c r="D62" s="685"/>
      <c r="E62" s="432"/>
      <c r="F62" s="433"/>
      <c r="G62" s="215"/>
      <c r="H62" s="414"/>
      <c r="I62" s="405"/>
      <c r="J62" s="131"/>
      <c r="K62" s="421"/>
      <c r="L62" s="405"/>
      <c r="M62" s="404"/>
      <c r="N62" s="405"/>
    </row>
    <row r="63" spans="1:14" x14ac:dyDescent="0.25">
      <c r="C63" s="11" t="s">
        <v>159</v>
      </c>
      <c r="D63" s="11"/>
      <c r="E63" s="396"/>
      <c r="F63" s="397"/>
      <c r="G63" s="234">
        <f>G$4</f>
        <v>0</v>
      </c>
      <c r="H63" s="412" t="str">
        <f>IF((E63*G63)&lt;=0," ",ROUND((E63*G63),0))</f>
        <v xml:space="preserve"> </v>
      </c>
      <c r="I63" s="413" t="str">
        <f>IF((F63*G63)&lt;=0," ",ROUND((F63*G63),0))</f>
        <v xml:space="preserve"> </v>
      </c>
      <c r="J63" s="131"/>
      <c r="K63" s="421"/>
      <c r="L63" s="405"/>
      <c r="M63" s="425" t="str">
        <f>IF((IF(H63=" ",0,H63)-IF(I63=" ",0,I63)+K63-L63)&lt;=0," ",(IF(H63=" ",0,H63)-IF(I63=" ",0,I63)+K63-L63))</f>
        <v xml:space="preserve"> </v>
      </c>
      <c r="N63" s="426" t="str">
        <f>IF((-IF(H63=" ",0,H63)+IF(I63=" ",0,I63)-K63+L63)&lt;=0," ",(-IF(H63=" ",0,H63)+IF(I63=" ",0,I63)-K63+L63))</f>
        <v xml:space="preserve"> </v>
      </c>
    </row>
    <row r="64" spans="1:14" x14ac:dyDescent="0.25">
      <c r="C64" s="12" t="s">
        <v>334</v>
      </c>
      <c r="D64" s="12"/>
      <c r="E64" s="398"/>
      <c r="F64" s="399"/>
      <c r="G64" s="234">
        <f>G$4</f>
        <v>0</v>
      </c>
      <c r="H64" s="412" t="str">
        <f>IF((E64*G64)&lt;=0," ",ROUND((E64*G64),0))</f>
        <v xml:space="preserve"> </v>
      </c>
      <c r="I64" s="413" t="str">
        <f>IF((F64*G64)&lt;=0," ",ROUND((F64*G64),0))</f>
        <v xml:space="preserve"> </v>
      </c>
      <c r="J64" s="129"/>
      <c r="K64" s="419"/>
      <c r="L64" s="399"/>
      <c r="M64" s="425" t="str">
        <f>IF((IF(H64=" ",0,H64)-IF(I64=" ",0,I64)+K64-L64)&lt;=0," ",(IF(H64=" ",0,H64)-IF(I64=" ",0,I64)+K64-L64))</f>
        <v xml:space="preserve"> </v>
      </c>
      <c r="N64" s="426" t="str">
        <f>IF((-IF(H64=" ",0,H64)+IF(I64=" ",0,I64)-K64+L64)&lt;=0," ",(-IF(H64=" ",0,H64)+IF(I64=" ",0,I64)-K64+L64))</f>
        <v xml:space="preserve"> </v>
      </c>
    </row>
    <row r="65" spans="1:14" x14ac:dyDescent="0.25">
      <c r="A65" s="8"/>
      <c r="B65" s="8"/>
      <c r="C65" s="11" t="s">
        <v>70</v>
      </c>
      <c r="D65" s="11"/>
      <c r="E65" s="396"/>
      <c r="F65" s="397"/>
      <c r="G65" s="234">
        <f>G$5</f>
        <v>0</v>
      </c>
      <c r="H65" s="412" t="str">
        <f>IF((E65*G65)&lt;=0," ",ROUND((E65*G65),0))</f>
        <v xml:space="preserve"> </v>
      </c>
      <c r="I65" s="413" t="str">
        <f>IF((F65*G65)&lt;=0," ",ROUND((F65*G65),0))</f>
        <v xml:space="preserve"> </v>
      </c>
      <c r="J65" s="128"/>
      <c r="K65" s="418"/>
      <c r="L65" s="397"/>
      <c r="M65" s="425" t="str">
        <f>IF((IF(H65=" ",0,H65)-IF(I65=" ",0,I65)+K65-L65)&lt;=0," ",(IF(H65=" ",0,H65)-IF(I65=" ",0,I65)+K65-L65))</f>
        <v xml:space="preserve"> </v>
      </c>
      <c r="N65" s="426" t="str">
        <f>IF((-IF(H65=" ",0,H65)+IF(I65=" ",0,I65)-K65+L65)&lt;=0," ",(-IF(H65=" ",0,H65)+IF(I65=" ",0,I65)-K65+L65))</f>
        <v xml:space="preserve"> </v>
      </c>
    </row>
    <row r="66" spans="1:14" x14ac:dyDescent="0.25">
      <c r="C66" s="208" t="s">
        <v>157</v>
      </c>
      <c r="D66" s="208"/>
      <c r="E66" s="404"/>
      <c r="F66" s="405"/>
      <c r="G66" s="152"/>
      <c r="H66" s="436"/>
      <c r="I66" s="399"/>
      <c r="J66" s="129"/>
      <c r="K66" s="419"/>
      <c r="L66" s="399"/>
      <c r="M66" s="404"/>
      <c r="N66" s="405"/>
    </row>
    <row r="67" spans="1:14" ht="12" customHeight="1" x14ac:dyDescent="0.25">
      <c r="B67" s="685" t="s">
        <v>114</v>
      </c>
      <c r="C67" s="685"/>
      <c r="D67" s="685"/>
      <c r="E67" s="432"/>
      <c r="F67" s="433"/>
      <c r="G67" s="215"/>
      <c r="H67" s="414"/>
      <c r="I67" s="405"/>
      <c r="J67" s="131"/>
      <c r="K67" s="421"/>
      <c r="L67" s="405"/>
      <c r="M67" s="404"/>
      <c r="N67" s="405"/>
    </row>
    <row r="68" spans="1:14" x14ac:dyDescent="0.25">
      <c r="C68" s="11" t="s">
        <v>159</v>
      </c>
      <c r="D68" s="11"/>
      <c r="E68" s="396"/>
      <c r="F68" s="397"/>
      <c r="G68" s="234">
        <f>G$4</f>
        <v>0</v>
      </c>
      <c r="H68" s="412" t="str">
        <f>IF((E68*G68)&lt;=0," ",ROUND((E68*G68),0))</f>
        <v xml:space="preserve"> </v>
      </c>
      <c r="I68" s="413" t="str">
        <f>IF((F68*G68)&lt;=0," ",ROUND((F68*G68),0))</f>
        <v xml:space="preserve"> </v>
      </c>
      <c r="J68" s="131"/>
      <c r="K68" s="421"/>
      <c r="L68" s="405"/>
      <c r="M68" s="425" t="str">
        <f>IF((IF(H68=" ",0,H68)-IF(I68=" ",0,I68)+K68-L68)&lt;=0," ",(IF(H68=" ",0,H68)-IF(I68=" ",0,I68)+K68-L68))</f>
        <v xml:space="preserve"> </v>
      </c>
      <c r="N68" s="426" t="str">
        <f>IF((-IF(H68=" ",0,H68)+IF(I68=" ",0,I68)-K68+L68)&lt;=0," ",(-IF(H68=" ",0,H68)+IF(I68=" ",0,I68)-K68+L68))</f>
        <v xml:space="preserve"> </v>
      </c>
    </row>
    <row r="69" spans="1:14" x14ac:dyDescent="0.25">
      <c r="C69" s="12" t="s">
        <v>334</v>
      </c>
      <c r="D69" s="12"/>
      <c r="E69" s="398"/>
      <c r="F69" s="399"/>
      <c r="G69" s="234">
        <f>G$4</f>
        <v>0</v>
      </c>
      <c r="H69" s="412" t="str">
        <f>IF((E69*G69)&lt;=0," ",ROUND((E69*G69),0))</f>
        <v xml:space="preserve"> </v>
      </c>
      <c r="I69" s="413" t="str">
        <f>IF((F69*G69)&lt;=0," ",ROUND((F69*G69),0))</f>
        <v xml:space="preserve"> </v>
      </c>
      <c r="J69" s="129"/>
      <c r="K69" s="419"/>
      <c r="L69" s="399"/>
      <c r="M69" s="425" t="str">
        <f>IF((IF(H69=" ",0,H69)-IF(I69=" ",0,I69)+K69-L69)&lt;=0," ",(IF(H69=" ",0,H69)-IF(I69=" ",0,I69)+K69-L69))</f>
        <v xml:space="preserve"> </v>
      </c>
      <c r="N69" s="426" t="str">
        <f>IF((-IF(H69=" ",0,H69)+IF(I69=" ",0,I69)-K69+L69)&lt;=0," ",(-IF(H69=" ",0,H69)+IF(I69=" ",0,I69)-K69+L69))</f>
        <v xml:space="preserve"> </v>
      </c>
    </row>
    <row r="70" spans="1:14" x14ac:dyDescent="0.25">
      <c r="A70" s="8"/>
      <c r="B70" s="8"/>
      <c r="C70" s="11" t="s">
        <v>70</v>
      </c>
      <c r="D70" s="11"/>
      <c r="E70" s="396"/>
      <c r="F70" s="397"/>
      <c r="G70" s="234">
        <f>G$5</f>
        <v>0</v>
      </c>
      <c r="H70" s="412" t="str">
        <f>IF((E70*G70)&lt;=0," ",ROUND((E70*G70),0))</f>
        <v xml:space="preserve"> </v>
      </c>
      <c r="I70" s="413" t="str">
        <f>IF((F70*G70)&lt;=0," ",ROUND((F70*G70),0))</f>
        <v xml:space="preserve"> </v>
      </c>
      <c r="J70" s="128"/>
      <c r="K70" s="418"/>
      <c r="L70" s="397"/>
      <c r="M70" s="425" t="str">
        <f>IF((IF(H70=" ",0,H70)-IF(I70=" ",0,I70)+K70-L70)&lt;=0," ",(IF(H70=" ",0,H70)-IF(I70=" ",0,I70)+K70-L70))</f>
        <v xml:space="preserve"> </v>
      </c>
      <c r="N70" s="426" t="str">
        <f>IF((-IF(H70=" ",0,H70)+IF(I70=" ",0,I70)-K70+L70)&lt;=0," ",(-IF(H70=" ",0,H70)+IF(I70=" ",0,I70)-K70+L70))</f>
        <v xml:space="preserve"> </v>
      </c>
    </row>
    <row r="71" spans="1:14" x14ac:dyDescent="0.25">
      <c r="C71" s="208" t="s">
        <v>157</v>
      </c>
      <c r="D71" s="208"/>
      <c r="E71" s="404"/>
      <c r="F71" s="405"/>
      <c r="G71" s="152"/>
      <c r="H71" s="436"/>
      <c r="I71" s="399"/>
      <c r="J71" s="129"/>
      <c r="K71" s="419"/>
      <c r="L71" s="399"/>
      <c r="M71" s="404"/>
      <c r="N71" s="405"/>
    </row>
    <row r="72" spans="1:14" ht="12" customHeight="1" x14ac:dyDescent="0.25">
      <c r="B72" s="685" t="s">
        <v>115</v>
      </c>
      <c r="C72" s="685"/>
      <c r="D72" s="685"/>
      <c r="E72" s="432"/>
      <c r="F72" s="433"/>
      <c r="G72" s="215"/>
      <c r="H72" s="414"/>
      <c r="I72" s="405"/>
      <c r="J72" s="131"/>
      <c r="K72" s="421"/>
      <c r="L72" s="405"/>
      <c r="M72" s="404"/>
      <c r="N72" s="405"/>
    </row>
    <row r="73" spans="1:14" x14ac:dyDescent="0.25">
      <c r="C73" s="11" t="s">
        <v>159</v>
      </c>
      <c r="D73" s="11"/>
      <c r="E73" s="396"/>
      <c r="F73" s="397"/>
      <c r="G73" s="234">
        <f>G$4</f>
        <v>0</v>
      </c>
      <c r="H73" s="412" t="str">
        <f>IF((E73*G73)&lt;=0," ",ROUND((E73*G73),0))</f>
        <v xml:space="preserve"> </v>
      </c>
      <c r="I73" s="413" t="str">
        <f>IF((F73*G73)&lt;=0," ",ROUND((F73*G73),0))</f>
        <v xml:space="preserve"> </v>
      </c>
      <c r="J73" s="131"/>
      <c r="K73" s="421"/>
      <c r="L73" s="405"/>
      <c r="M73" s="425" t="str">
        <f>IF((IF(H73=" ",0,H73)-IF(I73=" ",0,I73)+K73-L73)&lt;=0," ",(IF(H73=" ",0,H73)-IF(I73=" ",0,I73)+K73-L73))</f>
        <v xml:space="preserve"> </v>
      </c>
      <c r="N73" s="426" t="str">
        <f>IF((-IF(H73=" ",0,H73)+IF(I73=" ",0,I73)-K73+L73)&lt;=0," ",(-IF(H73=" ",0,H73)+IF(I73=" ",0,I73)-K73+L73))</f>
        <v xml:space="preserve"> </v>
      </c>
    </row>
    <row r="74" spans="1:14" x14ac:dyDescent="0.25">
      <c r="C74" s="12" t="s">
        <v>334</v>
      </c>
      <c r="D74" s="12"/>
      <c r="E74" s="398"/>
      <c r="F74" s="399"/>
      <c r="G74" s="234">
        <f>G$4</f>
        <v>0</v>
      </c>
      <c r="H74" s="412" t="str">
        <f>IF((E74*G74)&lt;=0," ",ROUND((E74*G74),0))</f>
        <v xml:space="preserve"> </v>
      </c>
      <c r="I74" s="413" t="str">
        <f>IF((F74*G74)&lt;=0," ",ROUND((F74*G74),0))</f>
        <v xml:space="preserve"> </v>
      </c>
      <c r="J74" s="129"/>
      <c r="K74" s="419"/>
      <c r="L74" s="399"/>
      <c r="M74" s="425" t="str">
        <f>IF((IF(H74=" ",0,H74)-IF(I74=" ",0,I74)+K74-L74)&lt;=0," ",(IF(H74=" ",0,H74)-IF(I74=" ",0,I74)+K74-L74))</f>
        <v xml:space="preserve"> </v>
      </c>
      <c r="N74" s="426" t="str">
        <f>IF((-IF(H74=" ",0,H74)+IF(I74=" ",0,I74)-K74+L74)&lt;=0," ",(-IF(H74=" ",0,H74)+IF(I74=" ",0,I74)-K74+L74))</f>
        <v xml:space="preserve"> </v>
      </c>
    </row>
    <row r="75" spans="1:14" x14ac:dyDescent="0.25">
      <c r="A75" s="8"/>
      <c r="B75" s="8"/>
      <c r="C75" s="11" t="s">
        <v>70</v>
      </c>
      <c r="D75" s="11"/>
      <c r="E75" s="396"/>
      <c r="F75" s="397"/>
      <c r="G75" s="234">
        <f>G$5</f>
        <v>0</v>
      </c>
      <c r="H75" s="412" t="str">
        <f>IF((E75*G75)&lt;=0," ",ROUND((E75*G75),0))</f>
        <v xml:space="preserve"> </v>
      </c>
      <c r="I75" s="413" t="str">
        <f>IF((F75*G75)&lt;=0," ",ROUND((F75*G75),0))</f>
        <v xml:space="preserve"> </v>
      </c>
      <c r="J75" s="128"/>
      <c r="K75" s="418"/>
      <c r="L75" s="397"/>
      <c r="M75" s="425" t="str">
        <f>IF((IF(H75=" ",0,H75)-IF(I75=" ",0,I75)+K75-L75)&lt;=0," ",(IF(H75=" ",0,H75)-IF(I75=" ",0,I75)+K75-L75))</f>
        <v xml:space="preserve"> </v>
      </c>
      <c r="N75" s="426" t="str">
        <f>IF((-IF(H75=" ",0,H75)+IF(I75=" ",0,I75)-K75+L75)&lt;=0," ",(-IF(H75=" ",0,H75)+IF(I75=" ",0,I75)-K75+L75))</f>
        <v xml:space="preserve"> </v>
      </c>
    </row>
    <row r="76" spans="1:14" x14ac:dyDescent="0.25">
      <c r="C76" s="208" t="s">
        <v>157</v>
      </c>
      <c r="D76" s="208"/>
      <c r="E76" s="404"/>
      <c r="F76" s="405"/>
      <c r="G76" s="152"/>
      <c r="H76" s="436"/>
      <c r="I76" s="397"/>
      <c r="J76" s="128"/>
      <c r="K76" s="418"/>
      <c r="L76" s="397"/>
      <c r="M76" s="404"/>
      <c r="N76" s="405"/>
    </row>
    <row r="77" spans="1:14" ht="12" customHeight="1" x14ac:dyDescent="0.25">
      <c r="A77" s="7" t="s">
        <v>68</v>
      </c>
      <c r="B77" s="828" t="s">
        <v>209</v>
      </c>
      <c r="C77" s="828"/>
      <c r="D77" s="713"/>
      <c r="E77" s="432"/>
      <c r="F77" s="433"/>
      <c r="G77" s="216"/>
      <c r="H77" s="437"/>
      <c r="I77" s="438"/>
      <c r="J77" s="217"/>
      <c r="K77" s="441"/>
      <c r="L77" s="438"/>
      <c r="M77" s="445"/>
      <c r="N77" s="446"/>
    </row>
    <row r="78" spans="1:14" x14ac:dyDescent="0.25">
      <c r="C78" s="11" t="s">
        <v>159</v>
      </c>
      <c r="D78" s="11"/>
      <c r="E78" s="396"/>
      <c r="F78" s="397"/>
      <c r="G78" s="234">
        <f>G$4</f>
        <v>0</v>
      </c>
      <c r="H78" s="412" t="str">
        <f>IF((E78*G78)&lt;=0," ",ROUND((E78*G78),0))</f>
        <v xml:space="preserve"> </v>
      </c>
      <c r="I78" s="413" t="str">
        <f>IF((F78*G78)&lt;=0," ",ROUND((F78*G78),0))</f>
        <v xml:space="preserve"> </v>
      </c>
      <c r="J78" s="131"/>
      <c r="K78" s="421"/>
      <c r="L78" s="405"/>
      <c r="M78" s="425" t="str">
        <f>IF((IF(H78=" ",0,H78)-IF(I78=" ",0,I78)+K78-L78)&lt;=0," ",(IF(H78=" ",0,H78)-IF(I78=" ",0,I78)+K78-L78))</f>
        <v xml:space="preserve"> </v>
      </c>
      <c r="N78" s="426" t="str">
        <f>IF((-IF(H78=" ",0,H78)+IF(I78=" ",0,I78)-K78+L78)&lt;=0," ",(-IF(H78=" ",0,H78)+IF(I78=" ",0,I78)-K78+L78))</f>
        <v xml:space="preserve"> </v>
      </c>
    </row>
    <row r="79" spans="1:14" x14ac:dyDescent="0.25">
      <c r="C79" s="12" t="s">
        <v>334</v>
      </c>
      <c r="D79" s="11"/>
      <c r="E79" s="396"/>
      <c r="F79" s="397"/>
      <c r="G79" s="234">
        <f>G$4</f>
        <v>0</v>
      </c>
      <c r="H79" s="412" t="str">
        <f>IF((E79*G79)&lt;=0," ",ROUND((E79*G79),0))</f>
        <v xml:space="preserve"> </v>
      </c>
      <c r="I79" s="413" t="str">
        <f>IF((F79*G79)&lt;=0," ",ROUND((F79*G79),0))</f>
        <v xml:space="preserve"> </v>
      </c>
      <c r="J79" s="128"/>
      <c r="K79" s="418"/>
      <c r="L79" s="397"/>
      <c r="M79" s="425" t="str">
        <f>IF((IF(H79=" ",0,H79)-IF(I79=" ",0,I79)+K79-L79)&lt;=0," ",(IF(H79=" ",0,H79)-IF(I79=" ",0,I79)+K79-L79))</f>
        <v xml:space="preserve"> </v>
      </c>
      <c r="N79" s="426" t="str">
        <f>IF((-IF(H79=" ",0,H79)+IF(I79=" ",0,I79)-K79+L79)&lt;=0," ",(-IF(H79=" ",0,H79)+IF(I79=" ",0,I79)-K79+L79))</f>
        <v xml:space="preserve"> </v>
      </c>
    </row>
    <row r="80" spans="1:14" x14ac:dyDescent="0.25">
      <c r="C80" s="11" t="s">
        <v>117</v>
      </c>
      <c r="D80" s="11"/>
      <c r="E80" s="396"/>
      <c r="F80" s="397"/>
      <c r="G80" s="234">
        <f>G$5</f>
        <v>0</v>
      </c>
      <c r="H80" s="412" t="str">
        <f>IF((E80*G80)&lt;=0," ",ROUND((E80*G80),0))</f>
        <v xml:space="preserve"> </v>
      </c>
      <c r="I80" s="413" t="str">
        <f>IF((F80*G80)&lt;=0," ",ROUND((F80*G80),0))</f>
        <v xml:space="preserve"> </v>
      </c>
      <c r="J80" s="128"/>
      <c r="K80" s="418"/>
      <c r="L80" s="397"/>
      <c r="M80" s="425" t="str">
        <f>IF((IF(H80=" ",0,H80)-IF(I80=" ",0,I80)+K80-L80)&lt;=0," ",(IF(H80=" ",0,H80)-IF(I80=" ",0,I80)+K80-L80))</f>
        <v xml:space="preserve"> </v>
      </c>
      <c r="N80" s="426" t="str">
        <f>IF((-IF(H80=" ",0,H80)+IF(I80=" ",0,I80)-K80+L80)&lt;=0," ",(-IF(H80=" ",0,H80)+IF(I80=" ",0,I80)-K80+L80))</f>
        <v xml:space="preserve"> </v>
      </c>
    </row>
    <row r="81" spans="1:14" x14ac:dyDescent="0.25">
      <c r="C81" s="11" t="s">
        <v>118</v>
      </c>
      <c r="D81" s="11"/>
      <c r="E81" s="396"/>
      <c r="F81" s="397"/>
      <c r="G81" s="234">
        <f>G$5</f>
        <v>0</v>
      </c>
      <c r="H81" s="412" t="str">
        <f>IF((E81*G81)&lt;=0," ",ROUND((E81*G81),0))</f>
        <v xml:space="preserve"> </v>
      </c>
      <c r="I81" s="413" t="str">
        <f>IF((F81*G81)&lt;=0," ",ROUND((F81*G81),0))</f>
        <v xml:space="preserve"> </v>
      </c>
      <c r="J81" s="128"/>
      <c r="K81" s="418"/>
      <c r="L81" s="397"/>
      <c r="M81" s="425" t="str">
        <f>IF((IF(H81=" ",0,H81)-IF(I81=" ",0,I81)+K81-L81)&lt;=0," ",(IF(H81=" ",0,H81)-IF(I81=" ",0,I81)+K81-L81))</f>
        <v xml:space="preserve"> </v>
      </c>
      <c r="N81" s="426" t="str">
        <f>IF((-IF(H81=" ",0,H81)+IF(I81=" ",0,I81)-K81+L81)&lt;=0," ",(-IF(H81=" ",0,H81)+IF(I81=" ",0,I81)-K81+L81))</f>
        <v xml:space="preserve"> </v>
      </c>
    </row>
    <row r="82" spans="1:14" x14ac:dyDescent="0.25">
      <c r="C82" s="208" t="s">
        <v>157</v>
      </c>
      <c r="D82" s="208"/>
      <c r="E82" s="404"/>
      <c r="F82" s="405"/>
      <c r="G82" s="152"/>
      <c r="H82" s="436"/>
      <c r="I82" s="399"/>
      <c r="J82" s="129"/>
      <c r="K82" s="419"/>
      <c r="L82" s="399"/>
      <c r="M82" s="404"/>
      <c r="N82" s="405"/>
    </row>
    <row r="83" spans="1:14" ht="12" customHeight="1" x14ac:dyDescent="0.25">
      <c r="A83" s="7"/>
      <c r="B83" s="713" t="s">
        <v>83</v>
      </c>
      <c r="C83" s="713"/>
      <c r="D83" s="713"/>
      <c r="E83" s="432"/>
      <c r="F83" s="433"/>
      <c r="G83" s="216"/>
      <c r="H83" s="414"/>
      <c r="I83" s="405"/>
      <c r="J83" s="131"/>
      <c r="K83" s="421"/>
      <c r="L83" s="405"/>
      <c r="M83" s="404"/>
      <c r="N83" s="405"/>
    </row>
    <row r="84" spans="1:14" x14ac:dyDescent="0.25">
      <c r="C84" s="11" t="s">
        <v>159</v>
      </c>
      <c r="D84" s="11"/>
      <c r="E84" s="396"/>
      <c r="F84" s="397"/>
      <c r="G84" s="234">
        <f>G$4</f>
        <v>0</v>
      </c>
      <c r="H84" s="412" t="str">
        <f>IF((E84*G84)&lt;=0," ",ROUND((E84*G84),0))</f>
        <v xml:space="preserve"> </v>
      </c>
      <c r="I84" s="413" t="str">
        <f>IF((F84*G84)&lt;=0," ",ROUND((F84*G84),0))</f>
        <v xml:space="preserve"> </v>
      </c>
      <c r="J84" s="131"/>
      <c r="K84" s="421"/>
      <c r="L84" s="405"/>
      <c r="M84" s="425" t="str">
        <f>IF((IF(H84=" ",0,H84)-IF(I84=" ",0,I84)+K84-L84)&lt;=0," ",(IF(H84=" ",0,H84)-IF(I84=" ",0,I84)+K84-L84))</f>
        <v xml:space="preserve"> </v>
      </c>
      <c r="N84" s="426" t="str">
        <f>IF((-IF(H84=" ",0,H84)+IF(I84=" ",0,I84)-K84+L84)&lt;=0," ",(-IF(H84=" ",0,H84)+IF(I84=" ",0,I84)-K84+L84))</f>
        <v xml:space="preserve"> </v>
      </c>
    </row>
    <row r="85" spans="1:14" x14ac:dyDescent="0.25">
      <c r="C85" s="12" t="s">
        <v>334</v>
      </c>
      <c r="D85" s="12"/>
      <c r="E85" s="398"/>
      <c r="F85" s="399"/>
      <c r="G85" s="234">
        <f>G$4</f>
        <v>0</v>
      </c>
      <c r="H85" s="412" t="str">
        <f>IF((E85*G85)&lt;=0," ",ROUND((E85*G85),0))</f>
        <v xml:space="preserve"> </v>
      </c>
      <c r="I85" s="413" t="str">
        <f>IF((F85*G85)&lt;=0," ",ROUND((F85*G85),0))</f>
        <v xml:space="preserve"> </v>
      </c>
      <c r="J85" s="129"/>
      <c r="K85" s="419"/>
      <c r="L85" s="399"/>
      <c r="M85" s="425" t="str">
        <f>IF((IF(H85=" ",0,H85)-IF(I85=" ",0,I85)+K85-L85)&lt;=0," ",(IF(H85=" ",0,H85)-IF(I85=" ",0,I85)+K85-L85))</f>
        <v xml:space="preserve"> </v>
      </c>
      <c r="N85" s="426" t="str">
        <f>IF((-IF(H85=" ",0,H85)+IF(I85=" ",0,I85)-K85+L85)&lt;=0," ",(-IF(H85=" ",0,H85)+IF(I85=" ",0,I85)-K85+L85))</f>
        <v xml:space="preserve"> </v>
      </c>
    </row>
    <row r="86" spans="1:14" ht="12.75" customHeight="1" x14ac:dyDescent="0.25">
      <c r="C86" s="686" t="s">
        <v>230</v>
      </c>
      <c r="D86" s="686"/>
      <c r="E86" s="431" t="str">
        <f>F214</f>
        <v xml:space="preserve"> </v>
      </c>
      <c r="F86" s="413" t="str">
        <f>E214</f>
        <v xml:space="preserve"> </v>
      </c>
      <c r="G86" s="230"/>
      <c r="H86" s="412" t="str">
        <f>I214</f>
        <v xml:space="preserve"> </v>
      </c>
      <c r="I86" s="413" t="str">
        <f>H214</f>
        <v xml:space="preserve"> </v>
      </c>
      <c r="J86" s="184"/>
      <c r="K86" s="440">
        <f>L214</f>
        <v>0</v>
      </c>
      <c r="L86" s="413">
        <f>K214</f>
        <v>0</v>
      </c>
      <c r="M86" s="431" t="str">
        <f>N214</f>
        <v xml:space="preserve"> </v>
      </c>
      <c r="N86" s="413" t="str">
        <f>M214</f>
        <v xml:space="preserve"> </v>
      </c>
    </row>
    <row r="87" spans="1:14" x14ac:dyDescent="0.25">
      <c r="C87" s="11" t="s">
        <v>70</v>
      </c>
      <c r="D87" s="11"/>
      <c r="E87" s="396"/>
      <c r="F87" s="397"/>
      <c r="G87" s="234">
        <f>G$5</f>
        <v>0</v>
      </c>
      <c r="H87" s="412" t="str">
        <f>IF((E87*G87)&lt;=0," ",ROUND((E87*G87),0))</f>
        <v xml:space="preserve"> </v>
      </c>
      <c r="I87" s="413" t="str">
        <f>IF((F87*G87)&lt;=0," ",ROUND((F87*G87),0))</f>
        <v xml:space="preserve"> </v>
      </c>
      <c r="J87" s="128"/>
      <c r="K87" s="418"/>
      <c r="L87" s="397"/>
      <c r="M87" s="425" t="str">
        <f>IF((IF(H87=" ",0,H87)-IF(I87=" ",0,I87)+K87-L87)&lt;=0," ",(IF(H87=" ",0,H87)-IF(I87=" ",0,I87)+K87-L87))</f>
        <v xml:space="preserve"> </v>
      </c>
      <c r="N87" s="426" t="str">
        <f>IF((-IF(H87=" ",0,H87)+IF(I87=" ",0,I87)-K87+L87)&lt;=0," ",(-IF(H87=" ",0,H87)+IF(I87=" ",0,I87)-K87+L87))</f>
        <v xml:space="preserve"> </v>
      </c>
    </row>
    <row r="88" spans="1:14" x14ac:dyDescent="0.25">
      <c r="C88" s="208" t="s">
        <v>157</v>
      </c>
      <c r="D88" s="208"/>
      <c r="E88" s="404"/>
      <c r="F88" s="405"/>
      <c r="G88" s="152"/>
      <c r="H88" s="436"/>
      <c r="I88" s="397"/>
      <c r="J88" s="128"/>
      <c r="K88" s="418"/>
      <c r="L88" s="397"/>
      <c r="M88" s="404"/>
      <c r="N88" s="405"/>
    </row>
    <row r="89" spans="1:14" ht="24" customHeight="1" x14ac:dyDescent="0.25">
      <c r="A89" s="7" t="s">
        <v>68</v>
      </c>
      <c r="B89" s="599" t="s">
        <v>313</v>
      </c>
      <c r="C89" s="599"/>
      <c r="D89" s="600"/>
      <c r="E89" s="432"/>
      <c r="F89" s="433"/>
      <c r="G89" s="216"/>
      <c r="H89" s="437"/>
      <c r="I89" s="438"/>
      <c r="J89" s="217"/>
      <c r="K89" s="441"/>
      <c r="L89" s="438"/>
      <c r="M89" s="447"/>
      <c r="N89" s="438"/>
    </row>
    <row r="90" spans="1:14" x14ac:dyDescent="0.25">
      <c r="C90" s="11" t="s">
        <v>159</v>
      </c>
      <c r="D90" s="11"/>
      <c r="E90" s="396"/>
      <c r="F90" s="397"/>
      <c r="G90" s="234">
        <f>G$4</f>
        <v>0</v>
      </c>
      <c r="H90" s="412" t="str">
        <f>IF((E90*G90)&lt;=0," ",ROUND((E90*G90),0))</f>
        <v xml:space="preserve"> </v>
      </c>
      <c r="I90" s="413" t="str">
        <f>IF((F90*G90)&lt;=0," ",ROUND((F90*G90),0))</f>
        <v xml:space="preserve"> </v>
      </c>
      <c r="J90" s="131"/>
      <c r="K90" s="421"/>
      <c r="L90" s="405"/>
      <c r="M90" s="425" t="str">
        <f>IF((IF(H90=" ",0,H90)-IF(I90=" ",0,I90)+K90-L90)&lt;=0," ",(IF(H90=" ",0,H90)-IF(I90=" ",0,I90)+K90-L90))</f>
        <v xml:space="preserve"> </v>
      </c>
      <c r="N90" s="426" t="str">
        <f>IF((-IF(H90=" ",0,H90)+IF(I90=" ",0,I90)-K90+L90)&lt;=0," ",(-IF(H90=" ",0,H90)+IF(I90=" ",0,I90)-K90+L90))</f>
        <v xml:space="preserve"> </v>
      </c>
    </row>
    <row r="91" spans="1:14" x14ac:dyDescent="0.25">
      <c r="C91" s="12" t="s">
        <v>334</v>
      </c>
      <c r="D91" s="12"/>
      <c r="E91" s="398"/>
      <c r="F91" s="399"/>
      <c r="G91" s="234">
        <f>G$4</f>
        <v>0</v>
      </c>
      <c r="H91" s="412" t="str">
        <f>IF((E91*G91)&lt;=0," ",ROUND((E91*G91),0))</f>
        <v xml:space="preserve"> </v>
      </c>
      <c r="I91" s="413" t="str">
        <f>IF((F91*G91)&lt;=0," ",ROUND((F91*G91),0))</f>
        <v xml:space="preserve"> </v>
      </c>
      <c r="J91" s="129"/>
      <c r="K91" s="419"/>
      <c r="L91" s="399"/>
      <c r="M91" s="425" t="str">
        <f>IF((IF(H91=" ",0,H91)-IF(I91=" ",0,I91)+K91-L91)&lt;=0," ",(IF(H91=" ",0,H91)-IF(I91=" ",0,I91)+K91-L91))</f>
        <v xml:space="preserve"> </v>
      </c>
      <c r="N91" s="426" t="str">
        <f>IF((-IF(H91=" ",0,H91)+IF(I91=" ",0,I91)-K91+L91)&lt;=0," ",(-IF(H91=" ",0,H91)+IF(I91=" ",0,I91)-K91+L91))</f>
        <v xml:space="preserve"> </v>
      </c>
    </row>
    <row r="92" spans="1:14" x14ac:dyDescent="0.25">
      <c r="C92" s="11" t="s">
        <v>148</v>
      </c>
      <c r="D92" s="11"/>
      <c r="E92" s="396"/>
      <c r="F92" s="397"/>
      <c r="G92" s="234">
        <f>G$5</f>
        <v>0</v>
      </c>
      <c r="H92" s="412" t="str">
        <f>IF((E92*G92)&lt;=0," ",ROUND((E92*G92),0))</f>
        <v xml:space="preserve"> </v>
      </c>
      <c r="I92" s="413" t="str">
        <f>IF((F92*G92)&lt;=0," ",ROUND((F92*G92),0))</f>
        <v xml:space="preserve"> </v>
      </c>
      <c r="J92" s="128"/>
      <c r="K92" s="418"/>
      <c r="L92" s="397"/>
      <c r="M92" s="425" t="str">
        <f>IF((IF(H92=" ",0,H92)-IF(I92=" ",0,I92)+K92-L92)&lt;=0," ",(IF(H92=" ",0,H92)-IF(I92=" ",0,I92)+K92-L92))</f>
        <v xml:space="preserve"> </v>
      </c>
      <c r="N92" s="426" t="str">
        <f>IF((-IF(H92=" ",0,H92)+IF(I92=" ",0,I92)-K92+L92)&lt;=0," ",(-IF(H92=" ",0,H92)+IF(I92=" ",0,I92)-K92+L92))</f>
        <v xml:space="preserve"> </v>
      </c>
    </row>
    <row r="93" spans="1:14" x14ac:dyDescent="0.25">
      <c r="A93" s="8"/>
      <c r="B93" s="8"/>
      <c r="C93" s="208" t="s">
        <v>157</v>
      </c>
      <c r="D93" s="208"/>
      <c r="E93" s="404"/>
      <c r="F93" s="405"/>
      <c r="G93" s="152"/>
      <c r="H93" s="436"/>
      <c r="I93" s="397"/>
      <c r="J93" s="128"/>
      <c r="K93" s="418"/>
      <c r="L93" s="397"/>
      <c r="M93" s="404"/>
      <c r="N93" s="405"/>
    </row>
    <row r="94" spans="1:14" x14ac:dyDescent="0.25">
      <c r="A94" s="7" t="s">
        <v>68</v>
      </c>
      <c r="B94" s="599" t="s">
        <v>281</v>
      </c>
      <c r="C94" s="599"/>
      <c r="D94" s="600"/>
      <c r="E94" s="432"/>
      <c r="F94" s="433"/>
      <c r="G94" s="216"/>
      <c r="H94" s="437"/>
      <c r="I94" s="438"/>
      <c r="J94" s="217"/>
      <c r="K94" s="441"/>
      <c r="L94" s="438"/>
      <c r="M94" s="447"/>
      <c r="N94" s="438"/>
    </row>
    <row r="95" spans="1:14" x14ac:dyDescent="0.25">
      <c r="C95" s="11" t="s">
        <v>159</v>
      </c>
      <c r="D95" s="11"/>
      <c r="E95" s="396"/>
      <c r="F95" s="397"/>
      <c r="G95" s="234">
        <f>G$4</f>
        <v>0</v>
      </c>
      <c r="H95" s="412" t="str">
        <f>IF((E95*G95)&lt;=0," ",ROUND((E95*G95),0))</f>
        <v xml:space="preserve"> </v>
      </c>
      <c r="I95" s="413" t="str">
        <f>IF((F95*G95)&lt;=0," ",ROUND((F95*G95),0))</f>
        <v xml:space="preserve"> </v>
      </c>
      <c r="J95" s="131"/>
      <c r="K95" s="421"/>
      <c r="L95" s="405"/>
      <c r="M95" s="425" t="str">
        <f>IF((IF(H95=" ",0,H95)-IF(I95=" ",0,I95)+K95-L95)&lt;=0," ",(IF(H95=" ",0,H95)-IF(I95=" ",0,I95)+K95-L95))</f>
        <v xml:space="preserve"> </v>
      </c>
      <c r="N95" s="426" t="str">
        <f>IF((-IF(H95=" ",0,H95)+IF(I95=" ",0,I95)-K95+L95)&lt;=0," ",(-IF(H95=" ",0,H95)+IF(I95=" ",0,I95)-K95+L95))</f>
        <v xml:space="preserve"> </v>
      </c>
    </row>
    <row r="96" spans="1:14" x14ac:dyDescent="0.25">
      <c r="C96" s="12" t="s">
        <v>280</v>
      </c>
      <c r="D96" s="12"/>
      <c r="E96" s="398"/>
      <c r="F96" s="399"/>
      <c r="G96" s="234">
        <f>G$5</f>
        <v>0</v>
      </c>
      <c r="H96" s="412" t="str">
        <f>IF((E96*G96)&lt;=0," ",ROUND((E96*G96),0))</f>
        <v xml:space="preserve"> </v>
      </c>
      <c r="I96" s="413" t="str">
        <f>IF((F96*G96)&lt;=0," ",ROUND((F96*G96),0))</f>
        <v xml:space="preserve"> </v>
      </c>
      <c r="J96" s="129"/>
      <c r="K96" s="419"/>
      <c r="L96" s="399"/>
      <c r="M96" s="425" t="str">
        <f>IF((IF(H96=" ",0,H96)-IF(I96=" ",0,I96)+K96-L96)&lt;=0," ",(IF(H96=" ",0,H96)-IF(I96=" ",0,I96)+K96-L96))</f>
        <v xml:space="preserve"> </v>
      </c>
      <c r="N96" s="426" t="str">
        <f>IF((-IF(H96=" ",0,H96)+IF(I96=" ",0,I96)-K96+L96)&lt;=0," ",(-IF(H96=" ",0,H96)+IF(I96=" ",0,I96)-K96+L96))</f>
        <v xml:space="preserve"> </v>
      </c>
    </row>
    <row r="97" spans="1:14" x14ac:dyDescent="0.25">
      <c r="C97" s="12" t="s">
        <v>282</v>
      </c>
      <c r="D97" s="12"/>
      <c r="E97" s="398"/>
      <c r="F97" s="399"/>
      <c r="G97" s="234">
        <f>G$5</f>
        <v>0</v>
      </c>
      <c r="H97" s="412" t="str">
        <f>IF((E97*G97)&lt;=0," ",ROUND((E97*G97),0))</f>
        <v xml:space="preserve"> </v>
      </c>
      <c r="I97" s="413" t="str">
        <f>IF((F97*G97)&lt;=0," ",ROUND((F97*G97),0))</f>
        <v xml:space="preserve"> </v>
      </c>
      <c r="J97" s="129"/>
      <c r="K97" s="419"/>
      <c r="L97" s="399"/>
      <c r="M97" s="425" t="str">
        <f>IF((IF(H97=" ",0,H97)-IF(I97=" ",0,I97)+K97-L97)&lt;=0," ",(IF(H97=" ",0,H97)-IF(I97=" ",0,I97)+K97-L97))</f>
        <v xml:space="preserve"> </v>
      </c>
      <c r="N97" s="426" t="str">
        <f>IF((-IF(H97=" ",0,H97)+IF(I97=" ",0,I97)-K97+L97)&lt;=0," ",(-IF(H97=" ",0,H97)+IF(I97=" ",0,I97)-K97+L97))</f>
        <v xml:space="preserve"> </v>
      </c>
    </row>
    <row r="98" spans="1:14" ht="22.5" customHeight="1" x14ac:dyDescent="0.25">
      <c r="C98" s="738" t="s">
        <v>283</v>
      </c>
      <c r="D98" s="578"/>
      <c r="E98" s="398"/>
      <c r="F98" s="399"/>
      <c r="G98" s="234">
        <f>G$5</f>
        <v>0</v>
      </c>
      <c r="H98" s="412" t="str">
        <f>IF((E98*G98)&lt;=0," ",ROUND((E98*G98),0))</f>
        <v xml:space="preserve"> </v>
      </c>
      <c r="I98" s="413" t="str">
        <f>IF((F98*G98)&lt;=0," ",ROUND((F98*G98),0))</f>
        <v xml:space="preserve"> </v>
      </c>
      <c r="J98" s="129"/>
      <c r="K98" s="419"/>
      <c r="L98" s="399"/>
      <c r="M98" s="425" t="str">
        <f>IF((IF(H98=" ",0,H98)-IF(I98=" ",0,I98)+K98-L98)&lt;=0," ",(IF(H98=" ",0,H98)-IF(I98=" ",0,I98)+K98-L98))</f>
        <v xml:space="preserve"> </v>
      </c>
      <c r="N98" s="426" t="str">
        <f>IF((-IF(H98=" ",0,H98)+IF(I98=" ",0,I98)-K98+L98)&lt;=0," ",(-IF(H98=" ",0,H98)+IF(I98=" ",0,I98)-K98+L98))</f>
        <v xml:space="preserve"> </v>
      </c>
    </row>
    <row r="99" spans="1:14" x14ac:dyDescent="0.25">
      <c r="A99" s="8"/>
      <c r="B99" s="8"/>
      <c r="C99" s="208" t="s">
        <v>157</v>
      </c>
      <c r="D99" s="208"/>
      <c r="E99" s="404"/>
      <c r="F99" s="405"/>
      <c r="G99" s="152"/>
      <c r="H99" s="436"/>
      <c r="I99" s="397"/>
      <c r="J99" s="128"/>
      <c r="K99" s="418"/>
      <c r="L99" s="397"/>
      <c r="M99" s="404"/>
      <c r="N99" s="405"/>
    </row>
    <row r="100" spans="1:14" ht="12.75" customHeight="1" x14ac:dyDescent="0.25">
      <c r="A100" s="654" t="s">
        <v>180</v>
      </c>
      <c r="B100" s="654"/>
      <c r="C100" s="654"/>
      <c r="D100" s="654"/>
      <c r="E100" s="406">
        <f>SUM(E57:E99)</f>
        <v>0</v>
      </c>
      <c r="F100" s="407">
        <f>SUM(F57:F99)</f>
        <v>0</v>
      </c>
      <c r="G100" s="225"/>
      <c r="H100" s="415">
        <f>SUM(H57:H99)</f>
        <v>0</v>
      </c>
      <c r="I100" s="407">
        <f>SUM(I57:I99)</f>
        <v>0</v>
      </c>
      <c r="J100" s="252"/>
      <c r="K100" s="415">
        <f>SUM(K57:K99)</f>
        <v>0</v>
      </c>
      <c r="L100" s="407">
        <f>SUM(L57:L99)</f>
        <v>0</v>
      </c>
      <c r="M100" s="406">
        <f>SUM(M57:M99)</f>
        <v>0</v>
      </c>
      <c r="N100" s="407">
        <f>SUM(N57:N99)</f>
        <v>0</v>
      </c>
    </row>
    <row r="101" spans="1:14" ht="12.75" customHeight="1" x14ac:dyDescent="0.25">
      <c r="A101" s="654" t="s">
        <v>189</v>
      </c>
      <c r="B101" s="654"/>
      <c r="C101" s="654"/>
      <c r="D101" s="654"/>
      <c r="E101" s="406">
        <f>E39+E100</f>
        <v>0</v>
      </c>
      <c r="F101" s="407">
        <f>F39+F100</f>
        <v>0</v>
      </c>
      <c r="G101" s="225"/>
      <c r="H101" s="415">
        <f>H39+H100</f>
        <v>0</v>
      </c>
      <c r="I101" s="407">
        <f>I39+I100</f>
        <v>0</v>
      </c>
      <c r="J101" s="194"/>
      <c r="K101" s="442">
        <f>K39+K100</f>
        <v>0</v>
      </c>
      <c r="L101" s="443">
        <f>L39+L100</f>
        <v>0</v>
      </c>
      <c r="M101" s="406">
        <f>M39+M100</f>
        <v>0</v>
      </c>
      <c r="N101" s="407">
        <f>N39+N100</f>
        <v>0</v>
      </c>
    </row>
    <row r="102" spans="1:14" ht="14.25" customHeight="1" x14ac:dyDescent="0.3">
      <c r="A102" s="117" t="s">
        <v>207</v>
      </c>
      <c r="B102" s="68"/>
      <c r="C102" s="68"/>
      <c r="D102" s="68"/>
      <c r="E102" s="68"/>
      <c r="F102" s="68"/>
      <c r="G102" s="141"/>
      <c r="H102" s="10"/>
      <c r="I102" s="10"/>
      <c r="J102" s="91"/>
      <c r="K102" s="91"/>
      <c r="L102" s="91"/>
      <c r="M102" s="10"/>
      <c r="N102" s="10"/>
    </row>
    <row r="103" spans="1:14" s="54" customFormat="1" x14ac:dyDescent="0.25">
      <c r="A103" s="4"/>
      <c r="B103" s="4"/>
      <c r="C103" s="4"/>
      <c r="D103" s="4"/>
      <c r="E103" s="4"/>
      <c r="F103" s="4"/>
      <c r="G103" s="142"/>
      <c r="H103" s="53"/>
      <c r="I103" s="53"/>
      <c r="J103" s="53"/>
      <c r="K103" s="53"/>
      <c r="L103" s="53"/>
      <c r="M103" s="53"/>
      <c r="N103" s="53"/>
    </row>
    <row r="104" spans="1:14" ht="15.75" customHeight="1" x14ac:dyDescent="0.25">
      <c r="A104" s="601" t="s">
        <v>269</v>
      </c>
      <c r="B104" s="602"/>
      <c r="C104" s="602"/>
      <c r="D104" s="602"/>
      <c r="E104" s="602"/>
      <c r="F104" s="602"/>
      <c r="G104" s="602"/>
      <c r="H104" s="602"/>
      <c r="I104" s="602"/>
      <c r="J104" s="602"/>
      <c r="K104" s="602"/>
      <c r="L104" s="602"/>
      <c r="M104" s="602"/>
      <c r="N104" s="603"/>
    </row>
    <row r="105" spans="1:14" s="54" customFormat="1" ht="12" customHeight="1" x14ac:dyDescent="0.25">
      <c r="A105" s="105"/>
      <c r="B105" s="105"/>
      <c r="C105" s="105"/>
      <c r="D105" s="105"/>
      <c r="E105" s="762" t="s">
        <v>175</v>
      </c>
      <c r="F105" s="763"/>
      <c r="G105" s="153" t="s">
        <v>181</v>
      </c>
      <c r="H105" s="788" t="s">
        <v>176</v>
      </c>
      <c r="I105" s="789"/>
      <c r="J105" s="790" t="s">
        <v>177</v>
      </c>
      <c r="K105" s="790"/>
      <c r="L105" s="790"/>
      <c r="M105" s="762" t="s">
        <v>195</v>
      </c>
      <c r="N105" s="763"/>
    </row>
    <row r="106" spans="1:14" s="51" customFormat="1" ht="13.5" customHeight="1" x14ac:dyDescent="0.25">
      <c r="A106" s="637" t="s">
        <v>149</v>
      </c>
      <c r="B106" s="638"/>
      <c r="C106" s="638"/>
      <c r="D106" s="639"/>
      <c r="E106" s="620" t="s">
        <v>172</v>
      </c>
      <c r="F106" s="622"/>
      <c r="G106" s="806" t="s">
        <v>173</v>
      </c>
      <c r="H106" s="621" t="s">
        <v>104</v>
      </c>
      <c r="I106" s="622"/>
      <c r="J106" s="620" t="s">
        <v>36</v>
      </c>
      <c r="K106" s="621"/>
      <c r="L106" s="622"/>
      <c r="M106" s="620" t="s">
        <v>105</v>
      </c>
      <c r="N106" s="622"/>
    </row>
    <row r="107" spans="1:14" s="51" customFormat="1" ht="11.25" customHeight="1" x14ac:dyDescent="0.25">
      <c r="A107" s="640"/>
      <c r="B107" s="641"/>
      <c r="C107" s="641"/>
      <c r="D107" s="642"/>
      <c r="E107" s="623"/>
      <c r="F107" s="625"/>
      <c r="G107" s="807"/>
      <c r="H107" s="624"/>
      <c r="I107" s="625"/>
      <c r="J107" s="623"/>
      <c r="K107" s="624"/>
      <c r="L107" s="625"/>
      <c r="M107" s="623"/>
      <c r="N107" s="625"/>
    </row>
    <row r="108" spans="1:14" x14ac:dyDescent="0.25">
      <c r="E108" s="18" t="s">
        <v>25</v>
      </c>
      <c r="F108" s="19" t="s">
        <v>26</v>
      </c>
      <c r="G108" s="155"/>
      <c r="H108" s="150" t="s">
        <v>25</v>
      </c>
      <c r="I108" s="19" t="s">
        <v>26</v>
      </c>
      <c r="J108" s="26" t="s">
        <v>5</v>
      </c>
      <c r="K108" s="27" t="s">
        <v>25</v>
      </c>
      <c r="L108" s="19" t="s">
        <v>26</v>
      </c>
      <c r="M108" s="18" t="s">
        <v>25</v>
      </c>
      <c r="N108" s="19" t="s">
        <v>26</v>
      </c>
    </row>
    <row r="109" spans="1:14" ht="14" x14ac:dyDescent="0.3">
      <c r="A109" s="47" t="s">
        <v>72</v>
      </c>
      <c r="B109" s="47"/>
      <c r="E109" s="392"/>
      <c r="F109" s="393"/>
      <c r="G109" s="155"/>
      <c r="H109" s="408"/>
      <c r="I109" s="409"/>
      <c r="J109" s="20"/>
      <c r="K109" s="416"/>
      <c r="L109" s="409"/>
      <c r="M109" s="423"/>
      <c r="N109" s="409"/>
    </row>
    <row r="110" spans="1:14" ht="13" x14ac:dyDescent="0.3">
      <c r="A110" s="49" t="s">
        <v>16</v>
      </c>
      <c r="B110" s="49"/>
      <c r="C110" s="245"/>
      <c r="D110" s="11"/>
      <c r="E110" s="427"/>
      <c r="F110" s="428"/>
      <c r="G110" s="157"/>
      <c r="H110" s="434"/>
      <c r="I110" s="435"/>
      <c r="J110" s="31"/>
      <c r="K110" s="439"/>
      <c r="L110" s="435"/>
      <c r="M110" s="444"/>
      <c r="N110" s="435"/>
    </row>
    <row r="111" spans="1:14" x14ac:dyDescent="0.25">
      <c r="A111" s="16"/>
      <c r="B111" s="112" t="s">
        <v>73</v>
      </c>
      <c r="C111" s="257"/>
      <c r="D111" s="257"/>
      <c r="E111" s="448"/>
      <c r="F111" s="449"/>
      <c r="G111" s="236"/>
      <c r="H111" s="434"/>
      <c r="I111" s="435"/>
      <c r="J111" s="31"/>
      <c r="K111" s="439"/>
      <c r="L111" s="435"/>
      <c r="M111" s="444"/>
      <c r="N111" s="435"/>
    </row>
    <row r="112" spans="1:14" x14ac:dyDescent="0.25">
      <c r="C112" s="14" t="s">
        <v>17</v>
      </c>
      <c r="D112" s="11"/>
      <c r="E112" s="396"/>
      <c r="F112" s="397"/>
      <c r="G112" s="193">
        <f>G$5</f>
        <v>0</v>
      </c>
      <c r="H112" s="412" t="str">
        <f t="shared" ref="H112:H118" si="10">IF((E112*G112)&lt;=0," ",ROUND((E112*G112),0))</f>
        <v xml:space="preserve"> </v>
      </c>
      <c r="I112" s="413" t="str">
        <f t="shared" ref="I112:I118" si="11">IF((F112*G112)&lt;=0," ",ROUND((F112*G112),0))</f>
        <v xml:space="preserve"> </v>
      </c>
      <c r="J112" s="128"/>
      <c r="K112" s="418"/>
      <c r="L112" s="397"/>
      <c r="M112" s="425" t="str">
        <f t="shared" ref="M112:M118" si="12">IF((IF(H112=" ",0,H112)-IF(I112=" ",0,I112)+K112-L112)&lt;=0," ",(IF(H112=" ",0,H112)-IF(I112=" ",0,I112)+K112-L112))</f>
        <v xml:space="preserve"> </v>
      </c>
      <c r="N112" s="426" t="str">
        <f t="shared" ref="N112:N118" si="13">IF((-IF(H112=" ",0,H112)+IF(I112=" ",0,I112)-K112+L112)&lt;=0," ",(-IF(H112=" ",0,H112)+IF(I112=" ",0,I112)-K112+L112))</f>
        <v xml:space="preserve"> </v>
      </c>
    </row>
    <row r="113" spans="2:14" x14ac:dyDescent="0.25">
      <c r="C113" s="14" t="s">
        <v>200</v>
      </c>
      <c r="D113" s="11"/>
      <c r="E113" s="396"/>
      <c r="F113" s="397"/>
      <c r="G113" s="193">
        <f t="shared" ref="G113:G122" si="14">G$5</f>
        <v>0</v>
      </c>
      <c r="H113" s="412" t="str">
        <f t="shared" si="10"/>
        <v xml:space="preserve"> </v>
      </c>
      <c r="I113" s="413" t="str">
        <f t="shared" si="11"/>
        <v xml:space="preserve"> </v>
      </c>
      <c r="J113" s="128"/>
      <c r="K113" s="418"/>
      <c r="L113" s="397"/>
      <c r="M113" s="425" t="str">
        <f t="shared" si="12"/>
        <v xml:space="preserve"> </v>
      </c>
      <c r="N113" s="426" t="str">
        <f t="shared" si="13"/>
        <v xml:space="preserve"> </v>
      </c>
    </row>
    <row r="114" spans="2:14" x14ac:dyDescent="0.25">
      <c r="C114" s="14" t="s">
        <v>32</v>
      </c>
      <c r="D114" s="11"/>
      <c r="E114" s="396"/>
      <c r="F114" s="397"/>
      <c r="G114" s="193">
        <f t="shared" si="14"/>
        <v>0</v>
      </c>
      <c r="H114" s="412" t="str">
        <f t="shared" si="10"/>
        <v xml:space="preserve"> </v>
      </c>
      <c r="I114" s="413" t="str">
        <f t="shared" si="11"/>
        <v xml:space="preserve"> </v>
      </c>
      <c r="J114" s="128"/>
      <c r="K114" s="418"/>
      <c r="L114" s="397"/>
      <c r="M114" s="425" t="str">
        <f t="shared" si="12"/>
        <v xml:space="preserve"> </v>
      </c>
      <c r="N114" s="426" t="str">
        <f t="shared" si="13"/>
        <v xml:space="preserve"> </v>
      </c>
    </row>
    <row r="115" spans="2:14" x14ac:dyDescent="0.25">
      <c r="C115" s="15" t="s">
        <v>22</v>
      </c>
      <c r="D115" s="12"/>
      <c r="E115" s="398"/>
      <c r="F115" s="399"/>
      <c r="G115" s="193">
        <f t="shared" si="14"/>
        <v>0</v>
      </c>
      <c r="H115" s="412" t="str">
        <f t="shared" si="10"/>
        <v xml:space="preserve"> </v>
      </c>
      <c r="I115" s="413" t="str">
        <f t="shared" si="11"/>
        <v xml:space="preserve"> </v>
      </c>
      <c r="J115" s="129"/>
      <c r="K115" s="419"/>
      <c r="L115" s="399"/>
      <c r="M115" s="425" t="str">
        <f t="shared" si="12"/>
        <v xml:space="preserve"> </v>
      </c>
      <c r="N115" s="426" t="str">
        <f t="shared" si="13"/>
        <v xml:space="preserve"> </v>
      </c>
    </row>
    <row r="116" spans="2:14" x14ac:dyDescent="0.25">
      <c r="C116" s="15" t="s">
        <v>41</v>
      </c>
      <c r="D116" s="12"/>
      <c r="E116" s="398"/>
      <c r="F116" s="399"/>
      <c r="G116" s="193">
        <f t="shared" si="14"/>
        <v>0</v>
      </c>
      <c r="H116" s="412" t="str">
        <f t="shared" si="10"/>
        <v xml:space="preserve"> </v>
      </c>
      <c r="I116" s="413" t="str">
        <f t="shared" si="11"/>
        <v xml:space="preserve"> </v>
      </c>
      <c r="J116" s="129"/>
      <c r="K116" s="419"/>
      <c r="L116" s="399"/>
      <c r="M116" s="425" t="str">
        <f t="shared" si="12"/>
        <v xml:space="preserve"> </v>
      </c>
      <c r="N116" s="426" t="str">
        <f t="shared" si="13"/>
        <v xml:space="preserve"> </v>
      </c>
    </row>
    <row r="117" spans="2:14" x14ac:dyDescent="0.25">
      <c r="C117" s="14" t="s">
        <v>42</v>
      </c>
      <c r="D117" s="11"/>
      <c r="E117" s="396"/>
      <c r="F117" s="397"/>
      <c r="G117" s="193">
        <f t="shared" si="14"/>
        <v>0</v>
      </c>
      <c r="H117" s="412" t="str">
        <f t="shared" si="10"/>
        <v xml:space="preserve"> </v>
      </c>
      <c r="I117" s="413" t="str">
        <f t="shared" si="11"/>
        <v xml:space="preserve"> </v>
      </c>
      <c r="J117" s="128"/>
      <c r="K117" s="418"/>
      <c r="L117" s="397"/>
      <c r="M117" s="425" t="str">
        <f t="shared" si="12"/>
        <v xml:space="preserve"> </v>
      </c>
      <c r="N117" s="426" t="str">
        <f t="shared" si="13"/>
        <v xml:space="preserve"> </v>
      </c>
    </row>
    <row r="118" spans="2:14" x14ac:dyDescent="0.25">
      <c r="C118" s="14" t="s">
        <v>43</v>
      </c>
      <c r="D118" s="11"/>
      <c r="E118" s="396"/>
      <c r="F118" s="397"/>
      <c r="G118" s="193">
        <f t="shared" si="14"/>
        <v>0</v>
      </c>
      <c r="H118" s="412" t="str">
        <f t="shared" si="10"/>
        <v xml:space="preserve"> </v>
      </c>
      <c r="I118" s="413" t="str">
        <f t="shared" si="11"/>
        <v xml:space="preserve"> </v>
      </c>
      <c r="J118" s="128"/>
      <c r="K118" s="418"/>
      <c r="L118" s="397"/>
      <c r="M118" s="425" t="str">
        <f t="shared" si="12"/>
        <v xml:space="preserve"> </v>
      </c>
      <c r="N118" s="426" t="str">
        <f t="shared" si="13"/>
        <v xml:space="preserve"> </v>
      </c>
    </row>
    <row r="119" spans="2:14" x14ac:dyDescent="0.25">
      <c r="C119" s="275" t="s">
        <v>248</v>
      </c>
      <c r="D119" s="275"/>
      <c r="E119" s="396"/>
      <c r="F119" s="397"/>
      <c r="G119" s="193">
        <f t="shared" si="14"/>
        <v>0</v>
      </c>
      <c r="H119" s="412" t="str">
        <f>IF((E119*G119)&lt;=0," ",ROUND((E119*G119),0))</f>
        <v xml:space="preserve"> </v>
      </c>
      <c r="I119" s="413" t="str">
        <f>IF((F119*G119)&lt;=0," ",ROUND((F119*G119),0))</f>
        <v xml:space="preserve"> </v>
      </c>
      <c r="J119" s="128"/>
      <c r="K119" s="418"/>
      <c r="L119" s="397"/>
      <c r="M119" s="425" t="str">
        <f>IF((IF(H119=" ",0,H119)-IF(I119=" ",0,I119)+K119-L119)&lt;=0," ",(IF(H119=" ",0,H119)-IF(I119=" ",0,I119)+K119-L119))</f>
        <v xml:space="preserve"> </v>
      </c>
      <c r="N119" s="426" t="str">
        <f>IF((-IF(H119=" ",0,H119)+IF(I119=" ",0,I119)-K119+L119)&lt;=0," ",(-IF(H119=" ",0,H119)+IF(I119=" ",0,I119)-K119+L119))</f>
        <v xml:space="preserve"> </v>
      </c>
    </row>
    <row r="120" spans="2:14" x14ac:dyDescent="0.25">
      <c r="C120" s="275" t="s">
        <v>249</v>
      </c>
      <c r="D120" s="275"/>
      <c r="E120" s="396"/>
      <c r="F120" s="397"/>
      <c r="G120" s="193">
        <f t="shared" si="14"/>
        <v>0</v>
      </c>
      <c r="H120" s="412" t="str">
        <f>IF((E120*G120)&lt;=0," ",ROUND((E120*G120),0))</f>
        <v xml:space="preserve"> </v>
      </c>
      <c r="I120" s="413" t="str">
        <f>IF((F120*G120)&lt;=0," ",ROUND((F120*G120),0))</f>
        <v xml:space="preserve"> </v>
      </c>
      <c r="J120" s="128"/>
      <c r="K120" s="418"/>
      <c r="L120" s="397"/>
      <c r="M120" s="425" t="str">
        <f>IF((IF(H120=" ",0,H120)-IF(I120=" ",0,I120)+K120-L120)&lt;=0," ",(IF(H120=" ",0,H120)-IF(I120=" ",0,I120)+K120-L120))</f>
        <v xml:space="preserve"> </v>
      </c>
      <c r="N120" s="426" t="str">
        <f>IF((-IF(H120=" ",0,H120)+IF(I120=" ",0,I120)-K120+L120)&lt;=0," ",(-IF(H120=" ",0,H120)+IF(I120=" ",0,I120)-K120+L120))</f>
        <v xml:space="preserve"> </v>
      </c>
    </row>
    <row r="121" spans="2:14" x14ac:dyDescent="0.25">
      <c r="C121" s="275" t="s">
        <v>27</v>
      </c>
      <c r="D121" s="275"/>
      <c r="E121" s="396"/>
      <c r="F121" s="397"/>
      <c r="G121" s="193">
        <f t="shared" si="14"/>
        <v>0</v>
      </c>
      <c r="H121" s="412" t="str">
        <f>IF((E121*G121)&lt;=0," ",ROUND((E121*G121),0))</f>
        <v xml:space="preserve"> </v>
      </c>
      <c r="I121" s="413" t="str">
        <f>IF((F121*G121)&lt;=0," ",ROUND((F121*G121),0))</f>
        <v xml:space="preserve"> </v>
      </c>
      <c r="J121" s="128"/>
      <c r="K121" s="418"/>
      <c r="L121" s="397"/>
      <c r="M121" s="425" t="str">
        <f>IF((IF(H121=" ",0,H121)-IF(I121=" ",0,I121)+K121-L121)&lt;=0," ",(IF(H121=" ",0,H121)-IF(I121=" ",0,I121)+K121-L121))</f>
        <v xml:space="preserve"> </v>
      </c>
      <c r="N121" s="426" t="str">
        <f>IF((-IF(H121=" ",0,H121)+IF(I121=" ",0,I121)-K121+L121)&lt;=0," ",(-IF(H121=" ",0,H121)+IF(I121=" ",0,I121)-K121+L121))</f>
        <v xml:space="preserve"> </v>
      </c>
    </row>
    <row r="122" spans="2:14" x14ac:dyDescent="0.25">
      <c r="C122" s="275" t="s">
        <v>250</v>
      </c>
      <c r="D122" s="275"/>
      <c r="E122" s="396"/>
      <c r="F122" s="397"/>
      <c r="G122" s="193">
        <f t="shared" si="14"/>
        <v>0</v>
      </c>
      <c r="H122" s="412" t="str">
        <f>IF((E122*G122)&lt;=0," ",ROUND((E122*G122),0))</f>
        <v xml:space="preserve"> </v>
      </c>
      <c r="I122" s="413" t="str">
        <f>IF((F122*G122)&lt;=0," ",ROUND((F122*G122),0))</f>
        <v xml:space="preserve"> </v>
      </c>
      <c r="J122" s="128"/>
      <c r="K122" s="418"/>
      <c r="L122" s="397"/>
      <c r="M122" s="425" t="str">
        <f>IF((IF(H122=" ",0,H122)-IF(I122=" ",0,I122)+K122-L122)&lt;=0," ",(IF(H122=" ",0,H122)-IF(I122=" ",0,I122)+K122-L122))</f>
        <v xml:space="preserve"> </v>
      </c>
      <c r="N122" s="426" t="str">
        <f>IF((-IF(H122=" ",0,H122)+IF(I122=" ",0,I122)-K122+L122)&lt;=0," ",(-IF(H122=" ",0,H122)+IF(I122=" ",0,I122)-K122+L122))</f>
        <v xml:space="preserve"> </v>
      </c>
    </row>
    <row r="123" spans="2:14" x14ac:dyDescent="0.25">
      <c r="B123" s="656" t="s">
        <v>74</v>
      </c>
      <c r="C123" s="656"/>
      <c r="D123" s="656"/>
      <c r="E123" s="429"/>
      <c r="F123" s="430"/>
      <c r="G123" s="218"/>
      <c r="H123" s="454"/>
      <c r="I123" s="455"/>
      <c r="J123" s="219"/>
      <c r="K123" s="459"/>
      <c r="L123" s="455"/>
      <c r="M123" s="462"/>
      <c r="N123" s="405"/>
    </row>
    <row r="124" spans="2:14" x14ac:dyDescent="0.25">
      <c r="C124" s="14" t="s">
        <v>17</v>
      </c>
      <c r="D124" s="11"/>
      <c r="E124" s="396"/>
      <c r="F124" s="397"/>
      <c r="G124" s="193">
        <f>G$5</f>
        <v>0</v>
      </c>
      <c r="H124" s="412" t="str">
        <f>IF((E124*G124)&lt;=0," ",ROUND((E124*G124),0))</f>
        <v xml:space="preserve"> </v>
      </c>
      <c r="I124" s="413" t="str">
        <f>IF((F124*G124)&lt;=0," ",ROUND((F124*G124),0))</f>
        <v xml:space="preserve"> </v>
      </c>
      <c r="J124" s="128"/>
      <c r="K124" s="418"/>
      <c r="L124" s="397"/>
      <c r="M124" s="425" t="str">
        <f>IF((IF(H124=" ",0,H124)-IF(I124=" ",0,I124)+K124-L124)&lt;=0," ",(IF(H124=" ",0,H124)-IF(I124=" ",0,I124)+K124-L124))</f>
        <v xml:space="preserve"> </v>
      </c>
      <c r="N124" s="426" t="str">
        <f>IF((-IF(H124=" ",0,H124)+IF(I124=" ",0,I124)-K124+L124)&lt;=0," ",(-IF(H124=" ",0,H124)+IF(I124=" ",0,I124)-K124+L124))</f>
        <v xml:space="preserve"> </v>
      </c>
    </row>
    <row r="125" spans="2:14" x14ac:dyDescent="0.25">
      <c r="C125" s="14" t="s">
        <v>32</v>
      </c>
      <c r="D125" s="11"/>
      <c r="E125" s="396"/>
      <c r="F125" s="397"/>
      <c r="G125" s="193">
        <f>G$5</f>
        <v>0</v>
      </c>
      <c r="H125" s="412" t="str">
        <f>IF((E125*G125)&lt;=0," ",ROUND((E125*G125),0))</f>
        <v xml:space="preserve"> </v>
      </c>
      <c r="I125" s="413" t="str">
        <f>IF((F125*G125)&lt;=0," ",ROUND((F125*G125),0))</f>
        <v xml:space="preserve"> </v>
      </c>
      <c r="J125" s="128"/>
      <c r="K125" s="418"/>
      <c r="L125" s="397"/>
      <c r="M125" s="425" t="str">
        <f>IF((IF(H125=" ",0,H125)-IF(I125=" ",0,I125)+K125-L125)&lt;=0," ",(IF(H125=" ",0,H125)-IF(I125=" ",0,I125)+K125-L125))</f>
        <v xml:space="preserve"> </v>
      </c>
      <c r="N125" s="426" t="str">
        <f>IF((-IF(H125=" ",0,H125)+IF(I125=" ",0,I125)-K125+L125)&lt;=0," ",(-IF(H125=" ",0,H125)+IF(I125=" ",0,I125)-K125+L125))</f>
        <v xml:space="preserve"> </v>
      </c>
    </row>
    <row r="126" spans="2:14" x14ac:dyDescent="0.25">
      <c r="C126" s="14" t="s">
        <v>22</v>
      </c>
      <c r="D126" s="11"/>
      <c r="E126" s="396"/>
      <c r="F126" s="397"/>
      <c r="G126" s="193">
        <f>G$5</f>
        <v>0</v>
      </c>
      <c r="H126" s="412" t="str">
        <f>IF((E126*G126)&lt;=0," ",ROUND((E126*G126),0))</f>
        <v xml:space="preserve"> </v>
      </c>
      <c r="I126" s="413" t="str">
        <f>IF((F126*G126)&lt;=0," ",ROUND((F126*G126),0))</f>
        <v xml:space="preserve"> </v>
      </c>
      <c r="J126" s="128"/>
      <c r="K126" s="418"/>
      <c r="L126" s="397"/>
      <c r="M126" s="425" t="str">
        <f>IF((IF(H126=" ",0,H126)-IF(I126=" ",0,I126)+K126-L126)&lt;=0," ",(IF(H126=" ",0,H126)-IF(I126=" ",0,I126)+K126-L126))</f>
        <v xml:space="preserve"> </v>
      </c>
      <c r="N126" s="426" t="str">
        <f>IF((-IF(H126=" ",0,H126)+IF(I126=" ",0,I126)-K126+L126)&lt;=0," ",(-IF(H126=" ",0,H126)+IF(I126=" ",0,I126)-K126+L126))</f>
        <v xml:space="preserve"> </v>
      </c>
    </row>
    <row r="127" spans="2:14" x14ac:dyDescent="0.25">
      <c r="C127" s="14" t="s">
        <v>42</v>
      </c>
      <c r="D127" s="11"/>
      <c r="E127" s="396"/>
      <c r="F127" s="397"/>
      <c r="G127" s="193">
        <f>G$5</f>
        <v>0</v>
      </c>
      <c r="H127" s="412" t="str">
        <f>IF((E127*G127)&lt;=0," ",ROUND((E127*G127),0))</f>
        <v xml:space="preserve"> </v>
      </c>
      <c r="I127" s="413" t="str">
        <f>IF((F127*G127)&lt;=0," ",ROUND((F127*G127),0))</f>
        <v xml:space="preserve"> </v>
      </c>
      <c r="J127" s="128"/>
      <c r="K127" s="418"/>
      <c r="L127" s="397"/>
      <c r="M127" s="425" t="str">
        <f>IF((IF(H127=" ",0,H127)-IF(I127=" ",0,I127)+K127-L127)&lt;=0," ",(IF(H127=" ",0,H127)-IF(I127=" ",0,I127)+K127-L127))</f>
        <v xml:space="preserve"> </v>
      </c>
      <c r="N127" s="426" t="str">
        <f>IF((-IF(H127=" ",0,H127)+IF(I127=" ",0,I127)-K127+L127)&lt;=0," ",(-IF(H127=" ",0,H127)+IF(I127=" ",0,I127)-K127+L127))</f>
        <v xml:space="preserve"> </v>
      </c>
    </row>
    <row r="128" spans="2:14" x14ac:dyDescent="0.25">
      <c r="C128" s="14" t="s">
        <v>27</v>
      </c>
      <c r="D128" s="11"/>
      <c r="E128" s="404"/>
      <c r="F128" s="405"/>
      <c r="G128" s="157"/>
      <c r="H128" s="414"/>
      <c r="I128" s="405"/>
      <c r="J128" s="131"/>
      <c r="K128" s="421"/>
      <c r="L128" s="405"/>
      <c r="M128" s="404"/>
      <c r="N128" s="405"/>
    </row>
    <row r="129" spans="1:14" x14ac:dyDescent="0.25">
      <c r="D129" s="14" t="s">
        <v>100</v>
      </c>
      <c r="E129" s="450"/>
      <c r="F129" s="451"/>
      <c r="G129" s="193">
        <f>G$5</f>
        <v>0</v>
      </c>
      <c r="H129" s="412" t="str">
        <f>IF((E129*G129)&lt;=0," ",ROUND((E129*G129),0))</f>
        <v xml:space="preserve"> </v>
      </c>
      <c r="I129" s="413" t="str">
        <f>IF((F129*G129)&lt;=0," ",ROUND((F129*G129),0))</f>
        <v xml:space="preserve"> </v>
      </c>
      <c r="J129" s="128"/>
      <c r="K129" s="418"/>
      <c r="L129" s="397"/>
      <c r="M129" s="425" t="str">
        <f>IF((IF(H129=" ",0,H129)-IF(I129=" ",0,I129)+K129-L129)&lt;=0," ",(IF(H129=" ",0,H129)-IF(I129=" ",0,I129)+K129-L129))</f>
        <v xml:space="preserve"> </v>
      </c>
      <c r="N129" s="426" t="str">
        <f>IF((-IF(H129=" ",0,H129)+IF(I129=" ",0,I129)-K129+L129)&lt;=0," ",(-IF(H129=" ",0,H129)+IF(I129=" ",0,I129)-K129+L129))</f>
        <v xml:space="preserve"> </v>
      </c>
    </row>
    <row r="130" spans="1:14" x14ac:dyDescent="0.25">
      <c r="D130" s="14" t="s">
        <v>101</v>
      </c>
      <c r="E130" s="450"/>
      <c r="F130" s="451"/>
      <c r="G130" s="193">
        <f>G$5</f>
        <v>0</v>
      </c>
      <c r="H130" s="412" t="str">
        <f>IF((E130*G130)&lt;=0," ",ROUND((E130*G130),0))</f>
        <v xml:space="preserve"> </v>
      </c>
      <c r="I130" s="413" t="str">
        <f>IF((F130*G130)&lt;=0," ",ROUND((F130*G130),0))</f>
        <v xml:space="preserve"> </v>
      </c>
      <c r="J130" s="128"/>
      <c r="K130" s="418"/>
      <c r="L130" s="397"/>
      <c r="M130" s="425" t="str">
        <f>IF((IF(H130=" ",0,H130)-IF(I130=" ",0,I130)+K130-L130)&lt;=0," ",(IF(H130=" ",0,H130)-IF(I130=" ",0,I130)+K130-L130))</f>
        <v xml:space="preserve"> </v>
      </c>
      <c r="N130" s="426" t="str">
        <f>IF((-IF(H130=" ",0,H130)+IF(I130=" ",0,I130)-K130+L130)&lt;=0," ",(-IF(H130=" ",0,H130)+IF(I130=" ",0,I130)-K130+L130))</f>
        <v xml:space="preserve"> </v>
      </c>
    </row>
    <row r="131" spans="1:14" ht="24.75" customHeight="1" x14ac:dyDescent="0.25">
      <c r="C131" s="597" t="s">
        <v>262</v>
      </c>
      <c r="D131" s="597"/>
      <c r="E131" s="450"/>
      <c r="F131" s="451"/>
      <c r="G131" s="193">
        <f>G$5</f>
        <v>0</v>
      </c>
      <c r="H131" s="412" t="str">
        <f>IF((E131*G131)&lt;=0," ",ROUND((E131*G131),0))</f>
        <v xml:space="preserve"> </v>
      </c>
      <c r="I131" s="413" t="str">
        <f>IF((F131*G131)&lt;=0," ",ROUND((F131*G131),0))</f>
        <v xml:space="preserve"> </v>
      </c>
      <c r="J131" s="128"/>
      <c r="K131" s="418"/>
      <c r="L131" s="397"/>
      <c r="M131" s="425" t="str">
        <f>IF((IF(H131=" ",0,H131)-IF(I131=" ",0,I131)+K131-L131)&lt;=0," ",(IF(H131=" ",0,H131)-IF(I131=" ",0,I131)+K131-L131))</f>
        <v xml:space="preserve"> </v>
      </c>
      <c r="N131" s="426" t="str">
        <f>IF((-IF(H131=" ",0,H131)+IF(I131=" ",0,I131)-K131+L131)&lt;=0," ",(-IF(H131=" ",0,H131)+IF(I131=" ",0,I131)-K131+L131))</f>
        <v xml:space="preserve"> </v>
      </c>
    </row>
    <row r="132" spans="1:14" x14ac:dyDescent="0.25">
      <c r="C132" s="597" t="s">
        <v>250</v>
      </c>
      <c r="D132" s="597" t="s">
        <v>320</v>
      </c>
      <c r="E132" s="450"/>
      <c r="F132" s="451"/>
      <c r="G132" s="193">
        <f>G$5</f>
        <v>0</v>
      </c>
      <c r="H132" s="412" t="str">
        <f>IF((E132*G132)&lt;=0," ",ROUND((E132*G132),0))</f>
        <v xml:space="preserve"> </v>
      </c>
      <c r="I132" s="413" t="str">
        <f>IF((F132*G132)&lt;=0," ",ROUND((F132*G132),0))</f>
        <v xml:space="preserve"> </v>
      </c>
      <c r="J132" s="128"/>
      <c r="K132" s="418"/>
      <c r="L132" s="397"/>
      <c r="M132" s="425" t="str">
        <f>IF((IF(H132=" ",0,H132)-IF(I132=" ",0,I132)+K132-L132)&lt;=0," ",(IF(H132=" ",0,H132)-IF(I132=" ",0,I132)+K132-L132))</f>
        <v xml:space="preserve"> </v>
      </c>
      <c r="N132" s="426" t="str">
        <f>IF((-IF(H132=" ",0,H132)+IF(I132=" ",0,I132)-K132+L132)&lt;=0," ",(-IF(H132=" ",0,H132)+IF(I132=" ",0,I132)-K132+L132))</f>
        <v xml:space="preserve"> </v>
      </c>
    </row>
    <row r="133" spans="1:14" ht="13" x14ac:dyDescent="0.3">
      <c r="A133" s="50" t="s">
        <v>152</v>
      </c>
      <c r="B133" s="50"/>
      <c r="C133" s="11"/>
      <c r="D133" s="11"/>
      <c r="E133" s="404"/>
      <c r="F133" s="405"/>
      <c r="G133" s="157"/>
      <c r="H133" s="414"/>
      <c r="I133" s="405"/>
      <c r="J133" s="131"/>
      <c r="K133" s="421"/>
      <c r="L133" s="405"/>
      <c r="M133" s="404"/>
      <c r="N133" s="405"/>
    </row>
    <row r="134" spans="1:14" x14ac:dyDescent="0.25">
      <c r="C134" s="14" t="s">
        <v>18</v>
      </c>
      <c r="D134" s="11"/>
      <c r="E134" s="396"/>
      <c r="F134" s="397"/>
      <c r="G134" s="193">
        <f t="shared" ref="G134:G144" si="15">G$5</f>
        <v>0</v>
      </c>
      <c r="H134" s="412" t="str">
        <f t="shared" ref="H134:H142" si="16">IF((E134*G134)&lt;=0," ",ROUND((E134*G134),0))</f>
        <v xml:space="preserve"> </v>
      </c>
      <c r="I134" s="413" t="str">
        <f t="shared" ref="I134:I142" si="17">IF((F134*G134)&lt;=0," ",ROUND((F134*G134),0))</f>
        <v xml:space="preserve"> </v>
      </c>
      <c r="J134" s="128"/>
      <c r="K134" s="418"/>
      <c r="L134" s="397"/>
      <c r="M134" s="425" t="str">
        <f t="shared" ref="M134:M142" si="18">IF((IF(H134=" ",0,H134)-IF(I134=" ",0,I134)+K134-L134)&lt;=0," ",(IF(H134=" ",0,H134)-IF(I134=" ",0,I134)+K134-L134))</f>
        <v xml:space="preserve"> </v>
      </c>
      <c r="N134" s="426" t="str">
        <f t="shared" ref="N134:N142" si="19">IF((-IF(H134=" ",0,H134)+IF(I134=" ",0,I134)-K134+L134)&lt;=0," ",(-IF(H134=" ",0,H134)+IF(I134=" ",0,I134)-K134+L134))</f>
        <v xml:space="preserve"> </v>
      </c>
    </row>
    <row r="135" spans="1:14" x14ac:dyDescent="0.25">
      <c r="C135" s="14" t="s">
        <v>19</v>
      </c>
      <c r="D135" s="11"/>
      <c r="E135" s="396"/>
      <c r="F135" s="397"/>
      <c r="G135" s="193">
        <f t="shared" si="15"/>
        <v>0</v>
      </c>
      <c r="H135" s="412" t="str">
        <f t="shared" si="16"/>
        <v xml:space="preserve"> </v>
      </c>
      <c r="I135" s="413" t="str">
        <f t="shared" si="17"/>
        <v xml:space="preserve"> </v>
      </c>
      <c r="J135" s="128"/>
      <c r="K135" s="418"/>
      <c r="L135" s="397"/>
      <c r="M135" s="425" t="str">
        <f t="shared" si="18"/>
        <v xml:space="preserve"> </v>
      </c>
      <c r="N135" s="426" t="str">
        <f t="shared" si="19"/>
        <v xml:space="preserve"> </v>
      </c>
    </row>
    <row r="136" spans="1:14" x14ac:dyDescent="0.25">
      <c r="C136" s="14" t="s">
        <v>20</v>
      </c>
      <c r="D136" s="11"/>
      <c r="E136" s="396"/>
      <c r="F136" s="397"/>
      <c r="G136" s="193">
        <f t="shared" si="15"/>
        <v>0</v>
      </c>
      <c r="H136" s="412" t="str">
        <f t="shared" si="16"/>
        <v xml:space="preserve"> </v>
      </c>
      <c r="I136" s="413" t="str">
        <f t="shared" si="17"/>
        <v xml:space="preserve"> </v>
      </c>
      <c r="J136" s="128"/>
      <c r="K136" s="418"/>
      <c r="L136" s="397"/>
      <c r="M136" s="425" t="str">
        <f t="shared" si="18"/>
        <v xml:space="preserve"> </v>
      </c>
      <c r="N136" s="426" t="str">
        <f t="shared" si="19"/>
        <v xml:space="preserve"> </v>
      </c>
    </row>
    <row r="137" spans="1:14" x14ac:dyDescent="0.25">
      <c r="C137" s="14" t="s">
        <v>21</v>
      </c>
      <c r="D137" s="11"/>
      <c r="E137" s="396"/>
      <c r="F137" s="397"/>
      <c r="G137" s="193">
        <f t="shared" si="15"/>
        <v>0</v>
      </c>
      <c r="H137" s="412" t="str">
        <f t="shared" si="16"/>
        <v xml:space="preserve"> </v>
      </c>
      <c r="I137" s="413" t="str">
        <f t="shared" si="17"/>
        <v xml:space="preserve"> </v>
      </c>
      <c r="J137" s="128"/>
      <c r="K137" s="418"/>
      <c r="L137" s="397"/>
      <c r="M137" s="425" t="str">
        <f t="shared" si="18"/>
        <v xml:space="preserve"> </v>
      </c>
      <c r="N137" s="426" t="str">
        <f t="shared" si="19"/>
        <v xml:space="preserve"> </v>
      </c>
    </row>
    <row r="138" spans="1:14" x14ac:dyDescent="0.25">
      <c r="C138" s="14" t="s">
        <v>58</v>
      </c>
      <c r="D138" s="11"/>
      <c r="E138" s="396"/>
      <c r="F138" s="397"/>
      <c r="G138" s="193">
        <f t="shared" si="15"/>
        <v>0</v>
      </c>
      <c r="H138" s="412" t="str">
        <f t="shared" si="16"/>
        <v xml:space="preserve"> </v>
      </c>
      <c r="I138" s="413" t="str">
        <f t="shared" si="17"/>
        <v xml:space="preserve"> </v>
      </c>
      <c r="J138" s="128"/>
      <c r="K138" s="418"/>
      <c r="L138" s="397"/>
      <c r="M138" s="425" t="str">
        <f t="shared" si="18"/>
        <v xml:space="preserve"> </v>
      </c>
      <c r="N138" s="426" t="str">
        <f t="shared" si="19"/>
        <v xml:space="preserve"> </v>
      </c>
    </row>
    <row r="139" spans="1:14" x14ac:dyDescent="0.25">
      <c r="C139" s="14" t="s">
        <v>59</v>
      </c>
      <c r="D139" s="11"/>
      <c r="E139" s="396"/>
      <c r="F139" s="397"/>
      <c r="G139" s="193">
        <f t="shared" si="15"/>
        <v>0</v>
      </c>
      <c r="H139" s="412" t="str">
        <f t="shared" si="16"/>
        <v xml:space="preserve"> </v>
      </c>
      <c r="I139" s="413" t="str">
        <f t="shared" si="17"/>
        <v xml:space="preserve"> </v>
      </c>
      <c r="J139" s="128"/>
      <c r="K139" s="418"/>
      <c r="L139" s="397"/>
      <c r="M139" s="425" t="str">
        <f t="shared" si="18"/>
        <v xml:space="preserve"> </v>
      </c>
      <c r="N139" s="426" t="str">
        <f t="shared" si="19"/>
        <v xml:space="preserve"> </v>
      </c>
    </row>
    <row r="140" spans="1:14" x14ac:dyDescent="0.25">
      <c r="C140" s="14" t="s">
        <v>6</v>
      </c>
      <c r="D140" s="11"/>
      <c r="E140" s="396"/>
      <c r="F140" s="397"/>
      <c r="G140" s="193">
        <f t="shared" si="15"/>
        <v>0</v>
      </c>
      <c r="H140" s="412" t="str">
        <f t="shared" si="16"/>
        <v xml:space="preserve"> </v>
      </c>
      <c r="I140" s="413" t="str">
        <f t="shared" si="17"/>
        <v xml:space="preserve"> </v>
      </c>
      <c r="J140" s="128"/>
      <c r="K140" s="418"/>
      <c r="L140" s="397"/>
      <c r="M140" s="425" t="str">
        <f t="shared" si="18"/>
        <v xml:space="preserve"> </v>
      </c>
      <c r="N140" s="426" t="str">
        <f t="shared" si="19"/>
        <v xml:space="preserve"> </v>
      </c>
    </row>
    <row r="141" spans="1:14" x14ac:dyDescent="0.25">
      <c r="C141" s="14" t="s">
        <v>49</v>
      </c>
      <c r="D141" s="11"/>
      <c r="E141" s="396"/>
      <c r="F141" s="397"/>
      <c r="G141" s="193">
        <f t="shared" si="15"/>
        <v>0</v>
      </c>
      <c r="H141" s="412" t="str">
        <f t="shared" si="16"/>
        <v xml:space="preserve"> </v>
      </c>
      <c r="I141" s="413" t="str">
        <f t="shared" si="17"/>
        <v xml:space="preserve"> </v>
      </c>
      <c r="J141" s="128"/>
      <c r="K141" s="418"/>
      <c r="L141" s="397"/>
      <c r="M141" s="425" t="str">
        <f t="shared" si="18"/>
        <v xml:space="preserve"> </v>
      </c>
      <c r="N141" s="426" t="str">
        <f t="shared" si="19"/>
        <v xml:space="preserve"> </v>
      </c>
    </row>
    <row r="142" spans="1:14" x14ac:dyDescent="0.25">
      <c r="A142" s="8"/>
      <c r="C142" s="14" t="s">
        <v>7</v>
      </c>
      <c r="D142" s="11"/>
      <c r="E142" s="396"/>
      <c r="F142" s="397"/>
      <c r="G142" s="193">
        <f t="shared" si="15"/>
        <v>0</v>
      </c>
      <c r="H142" s="412" t="str">
        <f t="shared" si="16"/>
        <v xml:space="preserve"> </v>
      </c>
      <c r="I142" s="413" t="str">
        <f t="shared" si="17"/>
        <v xml:space="preserve"> </v>
      </c>
      <c r="J142" s="128"/>
      <c r="K142" s="418"/>
      <c r="L142" s="397"/>
      <c r="M142" s="425" t="str">
        <f t="shared" si="18"/>
        <v xml:space="preserve"> </v>
      </c>
      <c r="N142" s="426" t="str">
        <f t="shared" si="19"/>
        <v xml:space="preserve"> </v>
      </c>
    </row>
    <row r="143" spans="1:14" x14ac:dyDescent="0.25">
      <c r="A143" s="8"/>
      <c r="C143" s="14" t="s">
        <v>250</v>
      </c>
      <c r="D143" s="11"/>
      <c r="E143" s="396"/>
      <c r="F143" s="397"/>
      <c r="G143" s="193">
        <f t="shared" si="15"/>
        <v>0</v>
      </c>
      <c r="H143" s="412" t="str">
        <f>IF((E143*G143)&lt;=0," ",ROUND((E143*G143),0))</f>
        <v xml:space="preserve"> </v>
      </c>
      <c r="I143" s="413" t="str">
        <f>IF((F143*G143)&lt;=0," ",ROUND((F143*G143),0))</f>
        <v xml:space="preserve"> </v>
      </c>
      <c r="J143" s="128"/>
      <c r="K143" s="418"/>
      <c r="L143" s="397"/>
      <c r="M143" s="425" t="str">
        <f>IF((IF(H143=" ",0,H143)-IF(I143=" ",0,I143)+K143-L143)&lt;=0," ",(IF(H143=" ",0,H143)-IF(I143=" ",0,I143)+K143-L143))</f>
        <v xml:space="preserve"> </v>
      </c>
      <c r="N143" s="426" t="str">
        <f>IF((-IF(H143=" ",0,H143)+IF(I143=" ",0,I143)-K143+L143)&lt;=0," ",(-IF(H143=" ",0,H143)+IF(I143=" ",0,I143)-K143+L143))</f>
        <v xml:space="preserve"> </v>
      </c>
    </row>
    <row r="144" spans="1:14" ht="24.75" customHeight="1" x14ac:dyDescent="0.25">
      <c r="A144" s="8"/>
      <c r="C144" s="862" t="s">
        <v>348</v>
      </c>
      <c r="D144" s="863"/>
      <c r="E144" s="398"/>
      <c r="F144" s="399"/>
      <c r="G144" s="224">
        <f t="shared" si="15"/>
        <v>0</v>
      </c>
      <c r="H144" s="456" t="str">
        <f>IF((E144*G144)&lt;=0," ",ROUND((E144*G144),0))</f>
        <v xml:space="preserve"> </v>
      </c>
      <c r="I144" s="457" t="str">
        <f>IF((F144*G144)&lt;=0," ",ROUND((F144*G144),0))</f>
        <v xml:space="preserve"> </v>
      </c>
      <c r="J144" s="129"/>
      <c r="K144" s="419"/>
      <c r="L144" s="399"/>
      <c r="M144" s="463" t="str">
        <f>IF((IF(H144=" ",0,H144)-IF(I144=" ",0,I144)+K144-L144)&lt;=0," ",(IF(H144=" ",0,H144)-IF(I144=" ",0,I144)+K144-L144))</f>
        <v xml:space="preserve"> </v>
      </c>
      <c r="N144" s="464" t="str">
        <f>IF((-IF(H144=" ",0,H144)+IF(I144=" ",0,I144)-K144+L144)&lt;=0," ",(-IF(H144=" ",0,H144)+IF(I144=" ",0,I144)-K144+L144))</f>
        <v xml:space="preserve"> </v>
      </c>
    </row>
    <row r="145" spans="1:14" ht="13.5" customHeight="1" x14ac:dyDescent="0.3">
      <c r="A145" s="593" t="s">
        <v>76</v>
      </c>
      <c r="B145" s="593"/>
      <c r="C145" s="593"/>
      <c r="D145" s="593"/>
      <c r="E145" s="452" t="str">
        <f>IF(IF(SUM(F110:F144)&gt;SUM(E110:E144),SUM(F110:F144)-SUM(E110:E144),0)&lt;=0," ",IF(SUM(F110:F144)&gt;SUM(E110:E144),SUM(F110:F144)-SUM(E110:E144),0))</f>
        <v xml:space="preserve"> </v>
      </c>
      <c r="F145" s="453" t="str">
        <f>IF(IF(SUM(E110:E144)&gt;SUM(F110:F144),SUM(E110:E144)-SUM(F110:F144),0)&lt;=0," ",IF(SUM(E110:E144)&gt;SUM(F110:F144),SUM(E110:E144)-SUM(F110:F144),0))</f>
        <v xml:space="preserve"> </v>
      </c>
      <c r="G145" s="228"/>
      <c r="H145" s="458" t="str">
        <f>IF(IF(SUM(I110:I144)&gt;SUM(H110:H144),SUM(I110:I144)-SUM(H110:H144),0)&lt;=0," ",IF(SUM(I110:I144)&gt;SUM(H110:H144),SUM(I110:I144)-SUM(H110:H144),0))</f>
        <v xml:space="preserve"> </v>
      </c>
      <c r="I145" s="453" t="str">
        <f>IF(IF(SUM(H110:H144)&gt;SUM(I110:I144),SUM(H110:H144)-SUM(I110:I144),0)&lt;=0," ",IF(SUM(H110:H144)&gt;SUM(I110:I144),SUM(H110:H144)-SUM(I110:I144),0))</f>
        <v xml:space="preserve"> </v>
      </c>
      <c r="J145" s="298"/>
      <c r="K145" s="460">
        <f>IF(SUM(K110:K144)&gt;=SUM(L110:L144),0,SUM(L110:L144)-SUM(K110:K144))</f>
        <v>0</v>
      </c>
      <c r="L145" s="460">
        <f>IF(SUM(L110:L144)&gt;=SUM(K110:K144),0,SUM(K110:K144)-SUM(L110:L144))</f>
        <v>0</v>
      </c>
      <c r="M145" s="452" t="str">
        <f>IF(IF(SUM(N110:N144)&gt;SUM(M110:M144),SUM(N110:N144)-SUM(M110:M144),0)&lt;=0," ",IF(SUM(N110:N144)&gt;SUM(M110:M144),SUM(N110:N144)-SUM(M110:M144),0))</f>
        <v xml:space="preserve"> </v>
      </c>
      <c r="N145" s="453" t="str">
        <f>IF(IF(SUM(M110:M144)&gt;SUM(N110:N144),SUM(M110:M144)-SUM(N110:N144),0)&lt;=0," ",IF(SUM(M110:M144)&gt;SUM(N110:N144),SUM(M110:M144)-SUM(N110:N144),0))</f>
        <v xml:space="preserve"> </v>
      </c>
    </row>
    <row r="146" spans="1:14" x14ac:dyDescent="0.25">
      <c r="A146" s="174" t="s">
        <v>102</v>
      </c>
      <c r="B146" s="174"/>
      <c r="C146" s="174"/>
      <c r="D146" s="174"/>
      <c r="E146" s="406">
        <f>SUM(E110:E145)</f>
        <v>0</v>
      </c>
      <c r="F146" s="407">
        <f>SUM(F110:F145)</f>
        <v>0</v>
      </c>
      <c r="G146" s="226"/>
      <c r="H146" s="415">
        <f>SUM(H110:H145)</f>
        <v>0</v>
      </c>
      <c r="I146" s="407">
        <f>SUM(I110:I145)</f>
        <v>0</v>
      </c>
      <c r="J146" s="195"/>
      <c r="K146" s="461">
        <f>SUM(K110:K145)</f>
        <v>0</v>
      </c>
      <c r="L146" s="461">
        <f>SUM(L110:L145)</f>
        <v>0</v>
      </c>
      <c r="M146" s="406">
        <f>SUM(M110:M145)</f>
        <v>0</v>
      </c>
      <c r="N146" s="407">
        <f>SUM(N110:N145)</f>
        <v>0</v>
      </c>
    </row>
    <row r="147" spans="1:14" x14ac:dyDescent="0.25">
      <c r="A147" s="8"/>
      <c r="B147" s="8"/>
      <c r="C147" s="8"/>
      <c r="D147" s="8"/>
      <c r="E147" s="8"/>
      <c r="F147" s="8"/>
      <c r="G147" s="140"/>
      <c r="H147" s="10"/>
      <c r="I147" s="10"/>
      <c r="J147" s="10"/>
      <c r="K147" s="10"/>
      <c r="L147" s="10"/>
      <c r="M147" s="10"/>
      <c r="N147" s="10"/>
    </row>
    <row r="148" spans="1:14" ht="16.5" customHeight="1" x14ac:dyDescent="0.25">
      <c r="A148" s="601" t="s">
        <v>269</v>
      </c>
      <c r="B148" s="602"/>
      <c r="C148" s="602"/>
      <c r="D148" s="602"/>
      <c r="E148" s="602"/>
      <c r="F148" s="602"/>
      <c r="G148" s="602"/>
      <c r="H148" s="602"/>
      <c r="I148" s="602"/>
      <c r="J148" s="602"/>
      <c r="K148" s="602"/>
      <c r="L148" s="602"/>
      <c r="M148" s="602"/>
      <c r="N148" s="603"/>
    </row>
    <row r="149" spans="1:14" s="54" customFormat="1" ht="12" customHeight="1" x14ac:dyDescent="0.25">
      <c r="A149" s="105"/>
      <c r="B149" s="105"/>
      <c r="C149" s="105"/>
      <c r="D149" s="105"/>
      <c r="E149" s="762" t="s">
        <v>182</v>
      </c>
      <c r="F149" s="763"/>
      <c r="G149" s="153" t="s">
        <v>181</v>
      </c>
      <c r="H149" s="788" t="s">
        <v>178</v>
      </c>
      <c r="I149" s="789"/>
      <c r="J149" s="790" t="s">
        <v>177</v>
      </c>
      <c r="K149" s="790"/>
      <c r="L149" s="790"/>
      <c r="M149" s="762" t="s">
        <v>195</v>
      </c>
      <c r="N149" s="763"/>
    </row>
    <row r="150" spans="1:14" s="51" customFormat="1" ht="13.5" customHeight="1" x14ac:dyDescent="0.25">
      <c r="A150" s="637" t="s">
        <v>149</v>
      </c>
      <c r="B150" s="638"/>
      <c r="C150" s="638"/>
      <c r="D150" s="639"/>
      <c r="E150" s="620" t="s">
        <v>172</v>
      </c>
      <c r="F150" s="622"/>
      <c r="G150" s="806" t="s">
        <v>173</v>
      </c>
      <c r="H150" s="621" t="s">
        <v>104</v>
      </c>
      <c r="I150" s="622"/>
      <c r="J150" s="620" t="s">
        <v>36</v>
      </c>
      <c r="K150" s="621"/>
      <c r="L150" s="622"/>
      <c r="M150" s="620" t="s">
        <v>105</v>
      </c>
      <c r="N150" s="622"/>
    </row>
    <row r="151" spans="1:14" s="51" customFormat="1" ht="11.25" customHeight="1" x14ac:dyDescent="0.25">
      <c r="A151" s="640"/>
      <c r="B151" s="641"/>
      <c r="C151" s="641"/>
      <c r="D151" s="642"/>
      <c r="E151" s="623"/>
      <c r="F151" s="625"/>
      <c r="G151" s="807"/>
      <c r="H151" s="624"/>
      <c r="I151" s="625"/>
      <c r="J151" s="623"/>
      <c r="K151" s="624"/>
      <c r="L151" s="625"/>
      <c r="M151" s="623"/>
      <c r="N151" s="625"/>
    </row>
    <row r="152" spans="1:14" x14ac:dyDescent="0.25">
      <c r="E152" s="18" t="s">
        <v>25</v>
      </c>
      <c r="F152" s="19" t="s">
        <v>26</v>
      </c>
      <c r="G152" s="155"/>
      <c r="H152" s="150" t="s">
        <v>25</v>
      </c>
      <c r="I152" s="19" t="s">
        <v>26</v>
      </c>
      <c r="J152" s="26" t="s">
        <v>5</v>
      </c>
      <c r="K152" s="27" t="s">
        <v>25</v>
      </c>
      <c r="L152" s="19" t="s">
        <v>26</v>
      </c>
      <c r="M152" s="18" t="s">
        <v>25</v>
      </c>
      <c r="N152" s="19" t="s">
        <v>26</v>
      </c>
    </row>
    <row r="153" spans="1:14" ht="29.25" customHeight="1" x14ac:dyDescent="0.3">
      <c r="A153" s="715" t="s">
        <v>69</v>
      </c>
      <c r="B153" s="715"/>
      <c r="C153" s="715"/>
      <c r="D153" s="715"/>
      <c r="E153" s="465"/>
      <c r="F153" s="466"/>
      <c r="G153" s="156"/>
      <c r="H153" s="408"/>
      <c r="I153" s="409"/>
      <c r="J153" s="20"/>
      <c r="K153" s="416"/>
      <c r="L153" s="409"/>
      <c r="M153" s="423"/>
      <c r="N153" s="409"/>
    </row>
    <row r="154" spans="1:14" ht="12.75" customHeight="1" x14ac:dyDescent="0.25">
      <c r="A154" s="223" t="s">
        <v>76</v>
      </c>
      <c r="B154" s="182"/>
      <c r="C154" s="262"/>
      <c r="D154" s="263"/>
      <c r="E154" s="467" t="str">
        <f>F145</f>
        <v xml:space="preserve"> </v>
      </c>
      <c r="F154" s="468" t="str">
        <f>E145</f>
        <v xml:space="preserve"> </v>
      </c>
      <c r="G154" s="235"/>
      <c r="H154" s="469" t="str">
        <f>I145</f>
        <v xml:space="preserve"> </v>
      </c>
      <c r="I154" s="468" t="str">
        <f>H145</f>
        <v xml:space="preserve"> </v>
      </c>
      <c r="J154" s="264"/>
      <c r="K154" s="471">
        <f>L145</f>
        <v>0</v>
      </c>
      <c r="L154" s="468">
        <f>K145</f>
        <v>0</v>
      </c>
      <c r="M154" s="467" t="str">
        <f>N145</f>
        <v xml:space="preserve"> </v>
      </c>
      <c r="N154" s="468" t="str">
        <f>M145</f>
        <v xml:space="preserve"> </v>
      </c>
    </row>
    <row r="155" spans="1:14" x14ac:dyDescent="0.25">
      <c r="A155" s="180"/>
      <c r="B155" s="180"/>
      <c r="C155" s="262" t="s">
        <v>335</v>
      </c>
      <c r="D155" s="262"/>
      <c r="E155" s="467">
        <f>SUM(F124:F132)</f>
        <v>0</v>
      </c>
      <c r="F155" s="468"/>
      <c r="G155" s="235"/>
      <c r="H155" s="469">
        <f>SUM(I124:I132)</f>
        <v>0</v>
      </c>
      <c r="I155" s="468"/>
      <c r="J155" s="264"/>
      <c r="K155" s="471">
        <f>SUM(L124:L132)</f>
        <v>0</v>
      </c>
      <c r="L155" s="468">
        <f>SUM(K124:K132)</f>
        <v>0</v>
      </c>
      <c r="M155" s="467">
        <f>SUM(N124:N132)</f>
        <v>0</v>
      </c>
      <c r="N155" s="468"/>
    </row>
    <row r="156" spans="1:14" x14ac:dyDescent="0.25">
      <c r="A156" s="45" t="s">
        <v>64</v>
      </c>
      <c r="B156" s="45"/>
      <c r="C156" s="96"/>
      <c r="D156" s="61"/>
      <c r="E156" s="445"/>
      <c r="F156" s="446"/>
      <c r="G156" s="261"/>
      <c r="H156" s="470"/>
      <c r="I156" s="446"/>
      <c r="J156" s="214"/>
      <c r="K156" s="472"/>
      <c r="L156" s="446"/>
      <c r="M156" s="445"/>
      <c r="N156" s="446"/>
    </row>
    <row r="157" spans="1:14" x14ac:dyDescent="0.25">
      <c r="A157" s="42"/>
      <c r="B157" s="834" t="s">
        <v>321</v>
      </c>
      <c r="C157" s="834"/>
      <c r="D157" s="835"/>
      <c r="E157" s="432"/>
      <c r="F157" s="433"/>
      <c r="G157" s="236"/>
      <c r="H157" s="414"/>
      <c r="I157" s="405"/>
      <c r="J157" s="131"/>
      <c r="K157" s="421"/>
      <c r="L157" s="405"/>
      <c r="M157" s="404"/>
      <c r="N157" s="405"/>
    </row>
    <row r="158" spans="1:14" x14ac:dyDescent="0.25">
      <c r="A158" s="42"/>
      <c r="B158" s="42"/>
      <c r="C158" s="14" t="s">
        <v>75</v>
      </c>
      <c r="D158" s="11"/>
      <c r="E158" s="431"/>
      <c r="F158" s="468" t="str">
        <f>IF(E144=0," ",E144)</f>
        <v xml:space="preserve"> </v>
      </c>
      <c r="G158" s="231"/>
      <c r="H158" s="412"/>
      <c r="I158" s="468" t="str">
        <f>IF(H144=0," ",H144)</f>
        <v xml:space="preserve"> </v>
      </c>
      <c r="J158" s="128"/>
      <c r="K158" s="418"/>
      <c r="L158" s="397"/>
      <c r="M158" s="425" t="str">
        <f>IF((IF(H158=" ",0,H158)-IF(I158=" ",0,I158)+K158-L158)&lt;=0," ",(IF(H158=" ",0,H158)-IF(I158=" ",0,I158)+K158-L158))</f>
        <v xml:space="preserve"> </v>
      </c>
      <c r="N158" s="426" t="str">
        <f>IF((-IF(H158=" ",0,H158)+IF(I158=" ",0,I158)-K158+L158)&lt;=0," ",(-IF(H158=" ",0,H158)+IF(I158=" ",0,I158)-K158+L158))</f>
        <v xml:space="preserve"> </v>
      </c>
    </row>
    <row r="159" spans="1:14" ht="13" x14ac:dyDescent="0.3">
      <c r="A159" s="42"/>
      <c r="B159" s="42"/>
      <c r="C159" s="14" t="s">
        <v>204</v>
      </c>
      <c r="D159" s="11"/>
      <c r="E159" s="396"/>
      <c r="F159" s="397"/>
      <c r="G159" s="193">
        <f>G$4</f>
        <v>0</v>
      </c>
      <c r="H159" s="412" t="str">
        <f>IF((E159*G159)&lt;=0," ",ROUND((E159*G159),0))</f>
        <v xml:space="preserve"> </v>
      </c>
      <c r="I159" s="413" t="str">
        <f>IF((F159*G159)&lt;=0," ",ROUND((F159*G159),0))</f>
        <v xml:space="preserve"> </v>
      </c>
      <c r="J159" s="128"/>
      <c r="K159" s="418"/>
      <c r="L159" s="397"/>
      <c r="M159" s="425" t="str">
        <f>IF((IF(H159=" ",0,H159)-IF(I159=" ",0,I159)+K159-L159)&lt;=0," ",(IF(H159=" ",0,H159)-IF(I159=" ",0,I159)+K159-L159))</f>
        <v xml:space="preserve"> </v>
      </c>
      <c r="N159" s="426" t="str">
        <f>IF((-IF(H159=" ",0,H159)+IF(I159=" ",0,I159)-K159+L159)&lt;=0," ",(-IF(H159=" ",0,H159)+IF(I159=" ",0,I159)-K159+L159))</f>
        <v xml:space="preserve"> </v>
      </c>
    </row>
    <row r="160" spans="1:14" ht="13" x14ac:dyDescent="0.3">
      <c r="A160" s="42"/>
      <c r="B160" s="42"/>
      <c r="C160" s="14" t="s">
        <v>205</v>
      </c>
      <c r="D160" s="11"/>
      <c r="E160" s="396"/>
      <c r="F160" s="397"/>
      <c r="G160" s="193">
        <f>G$4</f>
        <v>0</v>
      </c>
      <c r="H160" s="412" t="str">
        <f>IF((E160*G160)&lt;=0," ",ROUND((E160*G160),0))</f>
        <v xml:space="preserve"> </v>
      </c>
      <c r="I160" s="413" t="str">
        <f>IF((F160*G160)&lt;=0," ",ROUND((F160*G160),0))</f>
        <v xml:space="preserve"> </v>
      </c>
      <c r="J160" s="128"/>
      <c r="K160" s="418"/>
      <c r="L160" s="397"/>
      <c r="M160" s="425" t="str">
        <f>IF((IF(H160=" ",0,H160)-IF(I160=" ",0,I160)+K160-L160)&lt;=0," ",(IF(H160=" ",0,H160)-IF(I160=" ",0,I160)+K160-L160))</f>
        <v xml:space="preserve"> </v>
      </c>
      <c r="N160" s="426" t="str">
        <f>IF((-IF(H160=" ",0,H160)+IF(I160=" ",0,I160)-K160+L160)&lt;=0," ",(-IF(H160=" ",0,H160)+IF(I160=" ",0,I160)-K160+L160))</f>
        <v xml:space="preserve"> </v>
      </c>
    </row>
    <row r="161" spans="1:14" ht="13.5" x14ac:dyDescent="0.25">
      <c r="A161" s="42"/>
      <c r="B161" s="42"/>
      <c r="C161" s="14" t="s">
        <v>336</v>
      </c>
      <c r="D161" s="14"/>
      <c r="E161" s="396"/>
      <c r="F161" s="397"/>
      <c r="G161" s="193">
        <f>G$5</f>
        <v>0</v>
      </c>
      <c r="H161" s="412" t="str">
        <f>IF((E161*G161)&lt;=0," ",ROUND((E161*G161),0))</f>
        <v xml:space="preserve"> </v>
      </c>
      <c r="I161" s="413" t="str">
        <f>IF((F161*G161)&lt;=0," ",ROUND((F161*G161),0))</f>
        <v xml:space="preserve"> </v>
      </c>
      <c r="J161" s="128"/>
      <c r="K161" s="418"/>
      <c r="L161" s="397"/>
      <c r="M161" s="425" t="str">
        <f>IF((IF(H161=" ",0,H161)-IF(I161=" ",0,I161)+K161-L161)&lt;=0," ",(IF(H161=" ",0,H161)-IF(I161=" ",0,I161)+K161-L161))</f>
        <v xml:space="preserve"> </v>
      </c>
      <c r="N161" s="426" t="str">
        <f>IF((-IF(H161=" ",0,H161)+IF(I161=" ",0,I161)-K161+L161)&lt;=0," ",(-IF(H161=" ",0,H161)+IF(I161=" ",0,I161)-K161+L161))</f>
        <v xml:space="preserve"> </v>
      </c>
    </row>
    <row r="162" spans="1:14" x14ac:dyDescent="0.25">
      <c r="A162" s="42"/>
      <c r="B162" s="656" t="s">
        <v>0</v>
      </c>
      <c r="C162" s="656"/>
      <c r="D162" s="656"/>
      <c r="E162" s="432"/>
      <c r="F162" s="433"/>
      <c r="G162" s="218"/>
      <c r="H162" s="414"/>
      <c r="I162" s="405"/>
      <c r="J162" s="131"/>
      <c r="K162" s="421"/>
      <c r="L162" s="405"/>
      <c r="M162" s="404"/>
      <c r="N162" s="405"/>
    </row>
    <row r="163" spans="1:14" x14ac:dyDescent="0.25">
      <c r="A163" s="42"/>
      <c r="B163" s="42"/>
      <c r="C163" s="14" t="s">
        <v>79</v>
      </c>
      <c r="D163" s="11"/>
      <c r="E163" s="396"/>
      <c r="F163" s="397"/>
      <c r="G163" s="193">
        <f>G$5</f>
        <v>0</v>
      </c>
      <c r="H163" s="412" t="str">
        <f>IF((E163*G163)&lt;=0," ",ROUND((E163*G163),0))</f>
        <v xml:space="preserve"> </v>
      </c>
      <c r="I163" s="413" t="str">
        <f>IF((F163*G163)&lt;=0," ",ROUND((F163*G163),0))</f>
        <v xml:space="preserve"> </v>
      </c>
      <c r="J163" s="128"/>
      <c r="K163" s="418"/>
      <c r="L163" s="397"/>
      <c r="M163" s="425" t="str">
        <f>IF((IF(H163=" ",0,H163)-IF(I163=" ",0,I163)+K163-L163)&lt;=0," ",(IF(H163=" ",0,H163)-IF(I163=" ",0,I163)+K163-L163))</f>
        <v xml:space="preserve"> </v>
      </c>
      <c r="N163" s="426" t="str">
        <f>IF((-IF(H163=" ",0,H163)+IF(I163=" ",0,I163)-K163+L163)&lt;=0," ",(-IF(H163=" ",0,H163)+IF(I163=" ",0,I163)-K163+L163))</f>
        <v xml:space="preserve"> </v>
      </c>
    </row>
    <row r="164" spans="1:14" ht="13.5" x14ac:dyDescent="0.25">
      <c r="A164" s="42"/>
      <c r="B164" s="42"/>
      <c r="C164" s="14" t="s">
        <v>336</v>
      </c>
      <c r="D164" s="11"/>
      <c r="E164" s="396"/>
      <c r="F164" s="397"/>
      <c r="G164" s="193">
        <f>G$5</f>
        <v>0</v>
      </c>
      <c r="H164" s="412" t="str">
        <f>IF((E164*G164)&lt;=0," ",ROUND((E164*G164),0))</f>
        <v xml:space="preserve"> </v>
      </c>
      <c r="I164" s="413" t="str">
        <f>IF((F164*G164)&lt;=0," ",ROUND((F164*G164),0))</f>
        <v xml:space="preserve"> </v>
      </c>
      <c r="J164" s="128"/>
      <c r="K164" s="418"/>
      <c r="L164" s="397"/>
      <c r="M164" s="425" t="str">
        <f>IF((IF(H164=" ",0,H164)-IF(I164=" ",0,I164)+K164-L164)&lt;=0," ",(IF(H164=" ",0,H164)-IF(I164=" ",0,I164)+K164-L164))</f>
        <v xml:space="preserve"> </v>
      </c>
      <c r="N164" s="426" t="str">
        <f>IF((-IF(H164=" ",0,H164)+IF(I164=" ",0,I164)-K164+L164)&lt;=0," ",(-IF(H164=" ",0,H164)+IF(I164=" ",0,I164)-K164+L164))</f>
        <v xml:space="preserve"> </v>
      </c>
    </row>
    <row r="165" spans="1:14" ht="39.75" customHeight="1" x14ac:dyDescent="0.25">
      <c r="A165" s="42"/>
      <c r="B165" s="645" t="s">
        <v>273</v>
      </c>
      <c r="C165" s="645"/>
      <c r="D165" s="645"/>
      <c r="E165" s="432"/>
      <c r="F165" s="433"/>
      <c r="G165" s="220"/>
      <c r="H165" s="414"/>
      <c r="I165" s="405"/>
      <c r="J165" s="131"/>
      <c r="K165" s="421"/>
      <c r="L165" s="405"/>
      <c r="M165" s="404"/>
      <c r="N165" s="405"/>
    </row>
    <row r="166" spans="1:14" x14ac:dyDescent="0.25">
      <c r="A166" s="42"/>
      <c r="B166" s="42"/>
      <c r="C166" s="14" t="s">
        <v>80</v>
      </c>
      <c r="D166" s="11"/>
      <c r="E166" s="396"/>
      <c r="F166" s="397"/>
      <c r="G166" s="193">
        <f>G$5</f>
        <v>0</v>
      </c>
      <c r="H166" s="412" t="str">
        <f>IF((E166*G166)&lt;=0," ",ROUND((E166*G166),0))</f>
        <v xml:space="preserve"> </v>
      </c>
      <c r="I166" s="413" t="str">
        <f>IF((F166*G166)&lt;=0," ",ROUND((F166*G166),0))</f>
        <v xml:space="preserve"> </v>
      </c>
      <c r="J166" s="128"/>
      <c r="K166" s="418"/>
      <c r="L166" s="397"/>
      <c r="M166" s="425" t="str">
        <f>IF((IF(H166=" ",0,H166)-IF(I166=" ",0,I166)+K166-L166)&lt;=0," ",(IF(H166=" ",0,H166)-IF(I166=" ",0,I166)+K166-L166))</f>
        <v xml:space="preserve"> </v>
      </c>
      <c r="N166" s="426" t="str">
        <f>IF((-IF(H166=" ",0,H166)+IF(I166=" ",0,I166)-K166+L166)&lt;=0," ",(-IF(H166=" ",0,H166)+IF(I166=" ",0,I166)-K166+L166))</f>
        <v xml:space="preserve"> </v>
      </c>
    </row>
    <row r="167" spans="1:14" x14ac:dyDescent="0.25">
      <c r="A167" s="42"/>
      <c r="B167" s="42"/>
      <c r="C167" s="14" t="s">
        <v>81</v>
      </c>
      <c r="D167" s="11"/>
      <c r="E167" s="396"/>
      <c r="F167" s="397"/>
      <c r="G167" s="193">
        <f>G$5</f>
        <v>0</v>
      </c>
      <c r="H167" s="412" t="str">
        <f>IF((E167*G167)&lt;=0," ",ROUND((E167*G167),0))</f>
        <v xml:space="preserve"> </v>
      </c>
      <c r="I167" s="413" t="str">
        <f>IF((F167*G167)&lt;=0," ",ROUND((F167*G167),0))</f>
        <v xml:space="preserve"> </v>
      </c>
      <c r="J167" s="128"/>
      <c r="K167" s="418"/>
      <c r="L167" s="397"/>
      <c r="M167" s="425" t="str">
        <f>IF((IF(H167=" ",0,H167)-IF(I167=" ",0,I167)+K167-L167)&lt;=0," ",(IF(H167=" ",0,H167)-IF(I167=" ",0,I167)+K167-L167))</f>
        <v xml:space="preserve"> </v>
      </c>
      <c r="N167" s="426" t="str">
        <f>IF((-IF(H167=" ",0,H167)+IF(I167=" ",0,I167)-K167+L167)&lt;=0," ",(-IF(H167=" ",0,H167)+IF(I167=" ",0,I167)-K167+L167))</f>
        <v xml:space="preserve"> </v>
      </c>
    </row>
    <row r="168" spans="1:14" x14ac:dyDescent="0.25">
      <c r="A168" s="42"/>
      <c r="B168" s="42"/>
      <c r="C168" s="14" t="s">
        <v>337</v>
      </c>
      <c r="D168" s="11"/>
      <c r="E168" s="396"/>
      <c r="F168" s="397"/>
      <c r="G168" s="193">
        <f>G$5</f>
        <v>0</v>
      </c>
      <c r="H168" s="412" t="str">
        <f>IF((E168*G168)&lt;=0," ",ROUND((E168*G168),0))</f>
        <v xml:space="preserve"> </v>
      </c>
      <c r="I168" s="413" t="str">
        <f>IF((F168*G168)&lt;=0," ",ROUND((F168*G168),0))</f>
        <v xml:space="preserve"> </v>
      </c>
      <c r="J168" s="128"/>
      <c r="K168" s="418"/>
      <c r="L168" s="397"/>
      <c r="M168" s="425" t="str">
        <f>IF((IF(H168=" ",0,H168)-IF(I168=" ",0,I168)+K168-L168)&lt;=0," ",(IF(H168=" ",0,H168)-IF(I168=" ",0,I168)+K168-L168))</f>
        <v xml:space="preserve"> </v>
      </c>
      <c r="N168" s="426" t="str">
        <f>IF((-IF(H168=" ",0,H168)+IF(I168=" ",0,I168)-K168+L168)&lt;=0," ",(-IF(H168=" ",0,H168)+IF(I168=" ",0,I168)-K168+L168))</f>
        <v xml:space="preserve"> </v>
      </c>
    </row>
    <row r="169" spans="1:14" x14ac:dyDescent="0.25">
      <c r="B169" s="713" t="s">
        <v>14</v>
      </c>
      <c r="C169" s="713"/>
      <c r="D169" s="713"/>
      <c r="E169" s="432"/>
      <c r="F169" s="433"/>
      <c r="G169" s="218"/>
      <c r="H169" s="414"/>
      <c r="I169" s="405"/>
      <c r="J169" s="131"/>
      <c r="K169" s="421"/>
      <c r="L169" s="405"/>
      <c r="M169" s="404"/>
      <c r="N169" s="405"/>
    </row>
    <row r="170" spans="1:14" x14ac:dyDescent="0.25">
      <c r="C170" s="14" t="s">
        <v>98</v>
      </c>
      <c r="D170" s="11"/>
      <c r="E170" s="396"/>
      <c r="F170" s="397"/>
      <c r="G170" s="193">
        <f>G$5</f>
        <v>0</v>
      </c>
      <c r="H170" s="412" t="str">
        <f>IF((E170*G170)&lt;=0," ",ROUND((E170*G170),0))</f>
        <v xml:space="preserve"> </v>
      </c>
      <c r="I170" s="413" t="str">
        <f>IF((F170*G170)&lt;=0," ",ROUND((F170*G170),0))</f>
        <v xml:space="preserve"> </v>
      </c>
      <c r="J170" s="128"/>
      <c r="K170" s="418"/>
      <c r="L170" s="397"/>
      <c r="M170" s="425" t="str">
        <f>IF((IF(H170=" ",0,H170)-IF(I170=" ",0,I170)+K170-L170)&lt;=0," ",(IF(H170=" ",0,H170)-IF(I170=" ",0,I170)+K170-L170))</f>
        <v xml:space="preserve"> </v>
      </c>
      <c r="N170" s="426" t="str">
        <f>IF((-IF(H170=" ",0,H170)+IF(I170=" ",0,I170)-K170+L170)&lt;=0," ",(-IF(H170=" ",0,H170)+IF(I170=" ",0,I170)-K170+L170))</f>
        <v xml:space="preserve"> </v>
      </c>
    </row>
    <row r="171" spans="1:14" x14ac:dyDescent="0.25">
      <c r="C171" s="14" t="s">
        <v>50</v>
      </c>
      <c r="D171" s="11"/>
      <c r="E171" s="396"/>
      <c r="F171" s="397"/>
      <c r="G171" s="193">
        <f>G$5</f>
        <v>0</v>
      </c>
      <c r="H171" s="412" t="str">
        <f>IF((E171*G171)&lt;=0," ",ROUND((E171*G171),0))</f>
        <v xml:space="preserve"> </v>
      </c>
      <c r="I171" s="413" t="str">
        <f>IF((F171*G171)&lt;=0," ",ROUND((F171*G171),0))</f>
        <v xml:space="preserve"> </v>
      </c>
      <c r="J171" s="128"/>
      <c r="K171" s="418"/>
      <c r="L171" s="397"/>
      <c r="M171" s="425" t="str">
        <f>IF((IF(H171=" ",0,H171)-IF(I171=" ",0,I171)+K171-L171)&lt;=0," ",(IF(H171=" ",0,H171)-IF(I171=" ",0,I171)+K171-L171))</f>
        <v xml:space="preserve"> </v>
      </c>
      <c r="N171" s="426" t="str">
        <f>IF((-IF(H171=" ",0,H171)+IF(I171=" ",0,I171)-K171+L171)&lt;=0," ",(-IF(H171=" ",0,H171)+IF(I171=" ",0,I171)-K171+L171))</f>
        <v xml:space="preserve"> </v>
      </c>
    </row>
    <row r="172" spans="1:14" x14ac:dyDescent="0.25">
      <c r="B172" s="656" t="s">
        <v>37</v>
      </c>
      <c r="C172" s="656"/>
      <c r="D172" s="656"/>
      <c r="E172" s="432"/>
      <c r="F172" s="433"/>
      <c r="G172" s="218"/>
      <c r="H172" s="414"/>
      <c r="I172" s="405"/>
      <c r="J172" s="131"/>
      <c r="K172" s="421"/>
      <c r="L172" s="405"/>
      <c r="M172" s="404"/>
      <c r="N172" s="405"/>
    </row>
    <row r="173" spans="1:14" x14ac:dyDescent="0.25">
      <c r="C173" s="14" t="s">
        <v>35</v>
      </c>
      <c r="D173" s="11"/>
      <c r="E173" s="396"/>
      <c r="F173" s="397"/>
      <c r="G173" s="193">
        <f t="shared" ref="G173:G178" si="20">G$5</f>
        <v>0</v>
      </c>
      <c r="H173" s="412" t="str">
        <f t="shared" ref="H173:H178" si="21">IF((E173*G173)&lt;=0," ",ROUND((E173*G173),0))</f>
        <v xml:space="preserve"> </v>
      </c>
      <c r="I173" s="413" t="str">
        <f t="shared" ref="I173:I178" si="22">IF((F173*G173)&lt;=0," ",ROUND((F173*G173),0))</f>
        <v xml:space="preserve"> </v>
      </c>
      <c r="J173" s="128"/>
      <c r="K173" s="418"/>
      <c r="L173" s="397"/>
      <c r="M173" s="425" t="str">
        <f t="shared" ref="M173:M178" si="23">IF((IF(H173=" ",0,H173)-IF(I173=" ",0,I173)+K173-L173)&lt;=0," ",(IF(H173=" ",0,H173)-IF(I173=" ",0,I173)+K173-L173))</f>
        <v xml:space="preserve"> </v>
      </c>
      <c r="N173" s="426" t="str">
        <f t="shared" ref="N173:N178" si="24">IF((-IF(H173=" ",0,H173)+IF(I173=" ",0,I173)-K173+L173)&lt;=0," ",(-IF(H173=" ",0,H173)+IF(I173=" ",0,I173)-K173+L173))</f>
        <v xml:space="preserve"> </v>
      </c>
    </row>
    <row r="174" spans="1:14" x14ac:dyDescent="0.25">
      <c r="C174" s="14" t="s">
        <v>82</v>
      </c>
      <c r="D174" s="11"/>
      <c r="E174" s="396"/>
      <c r="F174" s="397"/>
      <c r="G174" s="193">
        <f t="shared" si="20"/>
        <v>0</v>
      </c>
      <c r="H174" s="412" t="str">
        <f t="shared" si="21"/>
        <v xml:space="preserve"> </v>
      </c>
      <c r="I174" s="413" t="str">
        <f t="shared" si="22"/>
        <v xml:space="preserve"> </v>
      </c>
      <c r="J174" s="128"/>
      <c r="K174" s="418"/>
      <c r="L174" s="397"/>
      <c r="M174" s="425" t="str">
        <f t="shared" si="23"/>
        <v xml:space="preserve"> </v>
      </c>
      <c r="N174" s="426" t="str">
        <f t="shared" si="24"/>
        <v xml:space="preserve"> </v>
      </c>
    </row>
    <row r="175" spans="1:14" ht="12.75" customHeight="1" x14ac:dyDescent="0.25">
      <c r="C175" s="597" t="s">
        <v>116</v>
      </c>
      <c r="D175" s="597"/>
      <c r="E175" s="450"/>
      <c r="F175" s="451"/>
      <c r="G175" s="193">
        <f t="shared" si="20"/>
        <v>0</v>
      </c>
      <c r="H175" s="412" t="str">
        <f t="shared" si="21"/>
        <v xml:space="preserve"> </v>
      </c>
      <c r="I175" s="413" t="str">
        <f t="shared" si="22"/>
        <v xml:space="preserve"> </v>
      </c>
      <c r="J175" s="128"/>
      <c r="K175" s="418"/>
      <c r="L175" s="397"/>
      <c r="M175" s="425" t="str">
        <f t="shared" si="23"/>
        <v xml:space="preserve"> </v>
      </c>
      <c r="N175" s="426" t="str">
        <f t="shared" si="24"/>
        <v xml:space="preserve"> </v>
      </c>
    </row>
    <row r="176" spans="1:14" ht="12.75" customHeight="1" x14ac:dyDescent="0.25">
      <c r="C176" s="597" t="s">
        <v>169</v>
      </c>
      <c r="D176" s="597"/>
      <c r="E176" s="450"/>
      <c r="F176" s="451"/>
      <c r="G176" s="193">
        <f t="shared" si="20"/>
        <v>0</v>
      </c>
      <c r="H176" s="412" t="str">
        <f t="shared" si="21"/>
        <v xml:space="preserve"> </v>
      </c>
      <c r="I176" s="413" t="str">
        <f t="shared" si="22"/>
        <v xml:space="preserve"> </v>
      </c>
      <c r="J176" s="128"/>
      <c r="K176" s="418"/>
      <c r="L176" s="397"/>
      <c r="M176" s="425" t="str">
        <f t="shared" si="23"/>
        <v xml:space="preserve"> </v>
      </c>
      <c r="N176" s="426" t="str">
        <f t="shared" si="24"/>
        <v xml:space="preserve"> </v>
      </c>
    </row>
    <row r="177" spans="1:14" ht="12.75" customHeight="1" x14ac:dyDescent="0.25">
      <c r="C177" s="597" t="s">
        <v>209</v>
      </c>
      <c r="D177" s="597"/>
      <c r="E177" s="450"/>
      <c r="F177" s="397"/>
      <c r="G177" s="193">
        <f t="shared" si="20"/>
        <v>0</v>
      </c>
      <c r="H177" s="412" t="str">
        <f t="shared" si="21"/>
        <v xml:space="preserve"> </v>
      </c>
      <c r="I177" s="413" t="str">
        <f t="shared" si="22"/>
        <v xml:space="preserve"> </v>
      </c>
      <c r="J177" s="128"/>
      <c r="K177" s="418"/>
      <c r="L177" s="397"/>
      <c r="M177" s="425" t="str">
        <f t="shared" si="23"/>
        <v xml:space="preserve"> </v>
      </c>
      <c r="N177" s="426" t="str">
        <f t="shared" si="24"/>
        <v xml:space="preserve"> </v>
      </c>
    </row>
    <row r="178" spans="1:14" ht="24.75" customHeight="1" x14ac:dyDescent="0.25">
      <c r="C178" s="597" t="s">
        <v>340</v>
      </c>
      <c r="D178" s="597"/>
      <c r="E178" s="450"/>
      <c r="F178" s="397"/>
      <c r="G178" s="193">
        <f t="shared" si="20"/>
        <v>0</v>
      </c>
      <c r="H178" s="412" t="str">
        <f t="shared" si="21"/>
        <v xml:space="preserve"> </v>
      </c>
      <c r="I178" s="413" t="str">
        <f t="shared" si="22"/>
        <v xml:space="preserve"> </v>
      </c>
      <c r="J178" s="128"/>
      <c r="K178" s="418"/>
      <c r="L178" s="397"/>
      <c r="M178" s="425" t="str">
        <f t="shared" si="23"/>
        <v xml:space="preserve"> </v>
      </c>
      <c r="N178" s="426" t="str">
        <f t="shared" si="24"/>
        <v xml:space="preserve"> </v>
      </c>
    </row>
    <row r="179" spans="1:14" ht="24" customHeight="1" x14ac:dyDescent="0.25">
      <c r="A179" s="593" t="s">
        <v>69</v>
      </c>
      <c r="B179" s="593"/>
      <c r="C179" s="593"/>
      <c r="D179" s="593"/>
      <c r="E179" s="452" t="str">
        <f>IF(IF(SUM(F154:F178)&gt;SUM(E154:E178),SUM(F154:F178)-SUM(E154:E178),0)&lt;=0," ",IF(SUM(F154:F178)&gt;SUM(E154:E178),SUM(F154:F178)-SUM(E154:E178),0))</f>
        <v xml:space="preserve"> </v>
      </c>
      <c r="F179" s="453" t="str">
        <f>IF(IF(SUM(E154:E178)&gt;SUM(F154:F178),SUM(E154:E178)-SUM(F154:F178),0)&lt;=0," ",IF(SUM(E154:E178)&gt;SUM(F154:F178),SUM(E154:E178)-SUM(F154:F178),0))</f>
        <v xml:space="preserve"> </v>
      </c>
      <c r="G179" s="299"/>
      <c r="H179" s="458" t="str">
        <f>IF(IF(SUM(I154:I178)&gt;SUM(H154:H178),SUM(I154:I178)-SUM(H154:H178),0)&lt;=0," ",IF(SUM(I154:I178)&gt;SUM(H154:H178),SUM(I154:I178)-SUM(H154:H178),0))</f>
        <v xml:space="preserve"> </v>
      </c>
      <c r="I179" s="453" t="str">
        <f>IF(IF(SUM(H154:H178)&gt;SUM(I154:I178),SUM(H154:H178)-SUM(I154:I178),0)&lt;=0," ",IF(SUM(H154:H178)&gt;SUM(I154:I178),SUM(H154:H178)-SUM(I154:I178),0))</f>
        <v xml:space="preserve"> </v>
      </c>
      <c r="J179" s="298"/>
      <c r="K179" s="460">
        <f>IF(SUM(K154:K178)&gt;=SUM(L154:L178),0,SUM(L154:L178)-SUM(K154:K178))</f>
        <v>0</v>
      </c>
      <c r="L179" s="460">
        <f>IF(SUM(L154:L178)&gt;=SUM(K154:K178),0,SUM(K154:K178)-SUM(L154:L178))</f>
        <v>0</v>
      </c>
      <c r="M179" s="452" t="str">
        <f>IF(IF(SUM(N154:N178)&gt;SUM(M154:M178),SUM(N154:N178)-SUM(M154:M178),0)&lt;=0," ",IF(SUM(N154:N178)&gt;SUM(M154:M178),SUM(N154:N178)-SUM(M154:M178),0))</f>
        <v xml:space="preserve"> </v>
      </c>
      <c r="N179" s="453" t="str">
        <f>IF(IF(SUM(M154:M178)&gt;SUM(N154:N178),SUM(M154:M178)-SUM(N154:N178),0)&lt;=0," ",IF(SUM(M154:M178)&gt;SUM(N154:N178),SUM(M154:M178)-SUM(N154:N178),0))</f>
        <v xml:space="preserve"> </v>
      </c>
    </row>
    <row r="180" spans="1:14" ht="14.25" customHeight="1" x14ac:dyDescent="0.25">
      <c r="A180" s="654" t="s">
        <v>102</v>
      </c>
      <c r="B180" s="654"/>
      <c r="C180" s="654"/>
      <c r="D180" s="654"/>
      <c r="E180" s="406">
        <f>SUM(E154:E179)</f>
        <v>0</v>
      </c>
      <c r="F180" s="407">
        <f>SUM(F154:F179)</f>
        <v>0</v>
      </c>
      <c r="G180" s="227"/>
      <c r="H180" s="415">
        <f>SUM(H154:H179)</f>
        <v>0</v>
      </c>
      <c r="I180" s="407">
        <f>SUM(I154:I179)</f>
        <v>0</v>
      </c>
      <c r="J180" s="195"/>
      <c r="K180" s="461">
        <f>SUM(K154:K179)</f>
        <v>0</v>
      </c>
      <c r="L180" s="473">
        <f>SUM(L154:L179)</f>
        <v>0</v>
      </c>
      <c r="M180" s="406">
        <f>SUM(M154:M179)</f>
        <v>0</v>
      </c>
      <c r="N180" s="407">
        <f>SUM(N154:N179)</f>
        <v>0</v>
      </c>
    </row>
    <row r="181" spans="1:14" s="121" customFormat="1" ht="14.25" customHeight="1" x14ac:dyDescent="0.3">
      <c r="A181" s="117" t="s">
        <v>184</v>
      </c>
      <c r="B181" s="118"/>
      <c r="C181" s="118"/>
      <c r="D181" s="118"/>
      <c r="E181" s="119"/>
      <c r="F181" s="119"/>
      <c r="G181" s="143"/>
      <c r="H181" s="119"/>
      <c r="I181" s="119"/>
      <c r="J181" s="120"/>
      <c r="K181" s="120"/>
      <c r="L181" s="120"/>
      <c r="M181" s="119"/>
      <c r="N181" s="119"/>
    </row>
    <row r="182" spans="1:14" s="121" customFormat="1" ht="14.25" customHeight="1" x14ac:dyDescent="0.3">
      <c r="A182" s="166" t="s">
        <v>103</v>
      </c>
      <c r="B182" s="660" t="s">
        <v>345</v>
      </c>
      <c r="C182" s="660"/>
      <c r="D182" s="660"/>
      <c r="E182" s="660"/>
      <c r="F182" s="660"/>
      <c r="G182" s="660"/>
      <c r="H182" s="660"/>
      <c r="I182" s="660"/>
      <c r="J182" s="660"/>
      <c r="K182" s="660"/>
      <c r="L182" s="660"/>
      <c r="M182" s="660"/>
      <c r="N182" s="660"/>
    </row>
    <row r="183" spans="1:14" x14ac:dyDescent="0.25">
      <c r="A183" s="8"/>
      <c r="B183" s="8"/>
      <c r="C183" s="4"/>
      <c r="D183" s="8"/>
      <c r="E183" s="8"/>
      <c r="F183" s="8"/>
      <c r="G183" s="140"/>
      <c r="H183" s="10"/>
      <c r="I183" s="10"/>
      <c r="J183" s="10"/>
      <c r="K183" s="10"/>
      <c r="L183" s="10"/>
      <c r="M183" s="10"/>
      <c r="N183" s="10"/>
    </row>
    <row r="184" spans="1:14" ht="16.5" customHeight="1" x14ac:dyDescent="0.25">
      <c r="A184" s="601" t="s">
        <v>269</v>
      </c>
      <c r="B184" s="602"/>
      <c r="C184" s="602"/>
      <c r="D184" s="602"/>
      <c r="E184" s="602"/>
      <c r="F184" s="602"/>
      <c r="G184" s="602"/>
      <c r="H184" s="602"/>
      <c r="I184" s="602"/>
      <c r="J184" s="602"/>
      <c r="K184" s="602"/>
      <c r="L184" s="602"/>
      <c r="M184" s="602"/>
      <c r="N184" s="603"/>
    </row>
    <row r="185" spans="1:14" s="54" customFormat="1" ht="12" customHeight="1" x14ac:dyDescent="0.25">
      <c r="A185" s="105"/>
      <c r="B185" s="105"/>
      <c r="C185" s="105"/>
      <c r="D185" s="105"/>
      <c r="E185" s="762" t="s">
        <v>182</v>
      </c>
      <c r="F185" s="763"/>
      <c r="G185" s="153" t="s">
        <v>181</v>
      </c>
      <c r="H185" s="788" t="s">
        <v>178</v>
      </c>
      <c r="I185" s="789"/>
      <c r="J185" s="790" t="s">
        <v>177</v>
      </c>
      <c r="K185" s="790"/>
      <c r="L185" s="790"/>
      <c r="M185" s="762" t="s">
        <v>195</v>
      </c>
      <c r="N185" s="763"/>
    </row>
    <row r="186" spans="1:14" s="51" customFormat="1" ht="13.5" customHeight="1" x14ac:dyDescent="0.25">
      <c r="A186" s="637" t="s">
        <v>149</v>
      </c>
      <c r="B186" s="638"/>
      <c r="C186" s="638"/>
      <c r="D186" s="639"/>
      <c r="E186" s="620" t="s">
        <v>172</v>
      </c>
      <c r="F186" s="622"/>
      <c r="G186" s="806" t="s">
        <v>173</v>
      </c>
      <c r="H186" s="621" t="s">
        <v>104</v>
      </c>
      <c r="I186" s="622"/>
      <c r="J186" s="620" t="s">
        <v>36</v>
      </c>
      <c r="K186" s="621"/>
      <c r="L186" s="622"/>
      <c r="M186" s="620" t="s">
        <v>105</v>
      </c>
      <c r="N186" s="622"/>
    </row>
    <row r="187" spans="1:14" s="51" customFormat="1" ht="11.25" customHeight="1" x14ac:dyDescent="0.25">
      <c r="A187" s="640"/>
      <c r="B187" s="641"/>
      <c r="C187" s="641"/>
      <c r="D187" s="642"/>
      <c r="E187" s="623"/>
      <c r="F187" s="625"/>
      <c r="G187" s="807"/>
      <c r="H187" s="624"/>
      <c r="I187" s="625"/>
      <c r="J187" s="623"/>
      <c r="K187" s="624"/>
      <c r="L187" s="625"/>
      <c r="M187" s="623"/>
      <c r="N187" s="625"/>
    </row>
    <row r="188" spans="1:14" x14ac:dyDescent="0.25">
      <c r="E188" s="18" t="s">
        <v>25</v>
      </c>
      <c r="F188" s="19" t="s">
        <v>26</v>
      </c>
      <c r="G188" s="155"/>
      <c r="H188" s="150" t="s">
        <v>25</v>
      </c>
      <c r="I188" s="19" t="s">
        <v>26</v>
      </c>
      <c r="J188" s="26" t="s">
        <v>5</v>
      </c>
      <c r="K188" s="27" t="s">
        <v>25</v>
      </c>
      <c r="L188" s="19" t="s">
        <v>26</v>
      </c>
      <c r="M188" s="18" t="s">
        <v>25</v>
      </c>
      <c r="N188" s="19" t="s">
        <v>26</v>
      </c>
    </row>
    <row r="189" spans="1:14" ht="30" customHeight="1" x14ac:dyDescent="0.3">
      <c r="A189" s="652" t="s">
        <v>71</v>
      </c>
      <c r="B189" s="652"/>
      <c r="C189" s="652"/>
      <c r="D189" s="715"/>
      <c r="E189" s="465"/>
      <c r="F189" s="466"/>
      <c r="G189" s="156"/>
      <c r="H189" s="408"/>
      <c r="I189" s="409"/>
      <c r="J189" s="20"/>
      <c r="K189" s="416"/>
      <c r="L189" s="409"/>
      <c r="M189" s="423"/>
      <c r="N189" s="409"/>
    </row>
    <row r="190" spans="1:14" x14ac:dyDescent="0.25">
      <c r="A190" s="4" t="s">
        <v>84</v>
      </c>
      <c r="B190" s="4"/>
      <c r="C190" s="14"/>
      <c r="D190" s="14"/>
      <c r="E190" s="431"/>
      <c r="F190" s="413">
        <f>E155</f>
        <v>0</v>
      </c>
      <c r="G190" s="231"/>
      <c r="H190" s="412"/>
      <c r="I190" s="413">
        <f>H155</f>
        <v>0</v>
      </c>
      <c r="J190" s="184"/>
      <c r="K190" s="440">
        <f>SUM(K124:K132)</f>
        <v>0</v>
      </c>
      <c r="L190" s="413">
        <f>SUM(L124:L132)</f>
        <v>0</v>
      </c>
      <c r="M190" s="431"/>
      <c r="N190" s="413">
        <f>M155</f>
        <v>0</v>
      </c>
    </row>
    <row r="191" spans="1:14" x14ac:dyDescent="0.25">
      <c r="A191" s="45" t="s">
        <v>64</v>
      </c>
      <c r="B191" s="45"/>
      <c r="C191" s="14"/>
      <c r="D191" s="11"/>
      <c r="E191" s="404"/>
      <c r="F191" s="405"/>
      <c r="G191" s="157"/>
      <c r="H191" s="414"/>
      <c r="I191" s="405"/>
      <c r="J191" s="131"/>
      <c r="K191" s="421"/>
      <c r="L191" s="405"/>
      <c r="M191" s="404"/>
      <c r="N191" s="405"/>
    </row>
    <row r="192" spans="1:14" x14ac:dyDescent="0.25">
      <c r="A192" s="42"/>
      <c r="B192" s="834" t="s">
        <v>321</v>
      </c>
      <c r="C192" s="834"/>
      <c r="D192" s="835"/>
      <c r="E192" s="432"/>
      <c r="F192" s="433"/>
      <c r="G192" s="221"/>
      <c r="H192" s="414"/>
      <c r="I192" s="405"/>
      <c r="J192" s="131"/>
      <c r="K192" s="421"/>
      <c r="L192" s="405"/>
      <c r="M192" s="404"/>
      <c r="N192" s="405"/>
    </row>
    <row r="193" spans="1:14" x14ac:dyDescent="0.25">
      <c r="A193" s="42"/>
      <c r="B193" s="42"/>
      <c r="C193" s="14" t="s">
        <v>322</v>
      </c>
      <c r="D193" s="11"/>
      <c r="E193" s="404"/>
      <c r="F193" s="405"/>
      <c r="G193" s="157"/>
      <c r="H193" s="414"/>
      <c r="I193" s="405"/>
      <c r="J193" s="131"/>
      <c r="K193" s="421"/>
      <c r="L193" s="405"/>
      <c r="M193" s="404"/>
      <c r="N193" s="405"/>
    </row>
    <row r="194" spans="1:14" x14ac:dyDescent="0.25">
      <c r="C194" s="14" t="s">
        <v>85</v>
      </c>
      <c r="D194" s="11"/>
      <c r="E194" s="396"/>
      <c r="F194" s="397"/>
      <c r="G194" s="193">
        <f>G$5</f>
        <v>0</v>
      </c>
      <c r="H194" s="412" t="str">
        <f>IF((E194*G194)&lt;=0," ",ROUND((E194*G194),0))</f>
        <v xml:space="preserve"> </v>
      </c>
      <c r="I194" s="413" t="str">
        <f>IF((F194*G194)&lt;=0," ",ROUND((F194*G194),0))</f>
        <v xml:space="preserve"> </v>
      </c>
      <c r="J194" s="128"/>
      <c r="K194" s="418"/>
      <c r="L194" s="397"/>
      <c r="M194" s="425" t="str">
        <f t="shared" ref="M194:M202" si="25">IF((IF(H194=" ",0,H194)-IF(I194=" ",0,I194)+K194-L194)&lt;=0," ",(IF(H194=" ",0,H194)-IF(I194=" ",0,I194)+K194-L194))</f>
        <v xml:space="preserve"> </v>
      </c>
      <c r="N194" s="426" t="str">
        <f t="shared" ref="N194:N202" si="26">IF((-IF(H194=" ",0,H194)+IF(I194=" ",0,I194)-K194+L194)&lt;=0," ",(-IF(H194=" ",0,H194)+IF(I194=" ",0,I194)-K194+L194))</f>
        <v xml:space="preserve"> </v>
      </c>
    </row>
    <row r="195" spans="1:14" x14ac:dyDescent="0.25">
      <c r="C195" s="14" t="s">
        <v>86</v>
      </c>
      <c r="D195" s="11"/>
      <c r="E195" s="396"/>
      <c r="F195" s="397"/>
      <c r="G195" s="193">
        <f t="shared" ref="G195:G202" si="27">G$5</f>
        <v>0</v>
      </c>
      <c r="H195" s="412" t="str">
        <f t="shared" ref="H195:H200" si="28">IF((E195*G195)&lt;=0," ",ROUND((E195*G195),0))</f>
        <v xml:space="preserve"> </v>
      </c>
      <c r="I195" s="413" t="str">
        <f t="shared" ref="I195:I202" si="29">IF((F195*G195)&lt;=0," ",ROUND((F195*G195),0))</f>
        <v xml:space="preserve"> </v>
      </c>
      <c r="J195" s="128"/>
      <c r="K195" s="418"/>
      <c r="L195" s="397"/>
      <c r="M195" s="425" t="str">
        <f t="shared" si="25"/>
        <v xml:space="preserve"> </v>
      </c>
      <c r="N195" s="426" t="str">
        <f t="shared" si="26"/>
        <v xml:space="preserve"> </v>
      </c>
    </row>
    <row r="196" spans="1:14" x14ac:dyDescent="0.25">
      <c r="C196" s="14" t="s">
        <v>87</v>
      </c>
      <c r="D196" s="11"/>
      <c r="E196" s="396"/>
      <c r="F196" s="397"/>
      <c r="G196" s="193">
        <f t="shared" si="27"/>
        <v>0</v>
      </c>
      <c r="H196" s="412" t="str">
        <f t="shared" si="28"/>
        <v xml:space="preserve"> </v>
      </c>
      <c r="I196" s="413" t="str">
        <f t="shared" si="29"/>
        <v xml:space="preserve"> </v>
      </c>
      <c r="J196" s="128"/>
      <c r="K196" s="418"/>
      <c r="L196" s="397"/>
      <c r="M196" s="425" t="str">
        <f t="shared" si="25"/>
        <v xml:space="preserve"> </v>
      </c>
      <c r="N196" s="426" t="str">
        <f t="shared" si="26"/>
        <v xml:space="preserve"> </v>
      </c>
    </row>
    <row r="197" spans="1:14" x14ac:dyDescent="0.25">
      <c r="C197" s="14" t="s">
        <v>88</v>
      </c>
      <c r="D197" s="11"/>
      <c r="E197" s="396"/>
      <c r="F197" s="397"/>
      <c r="G197" s="193">
        <f t="shared" si="27"/>
        <v>0</v>
      </c>
      <c r="H197" s="412" t="str">
        <f t="shared" si="28"/>
        <v xml:space="preserve"> </v>
      </c>
      <c r="I197" s="413" t="str">
        <f t="shared" si="29"/>
        <v xml:space="preserve"> </v>
      </c>
      <c r="J197" s="128"/>
      <c r="K197" s="418"/>
      <c r="L197" s="397"/>
      <c r="M197" s="425" t="str">
        <f t="shared" si="25"/>
        <v xml:space="preserve"> </v>
      </c>
      <c r="N197" s="426" t="str">
        <f t="shared" si="26"/>
        <v xml:space="preserve"> </v>
      </c>
    </row>
    <row r="198" spans="1:14" x14ac:dyDescent="0.25">
      <c r="C198" s="14" t="s">
        <v>89</v>
      </c>
      <c r="D198" s="11"/>
      <c r="E198" s="396"/>
      <c r="F198" s="397"/>
      <c r="G198" s="193">
        <f t="shared" si="27"/>
        <v>0</v>
      </c>
      <c r="H198" s="412" t="str">
        <f t="shared" si="28"/>
        <v xml:space="preserve"> </v>
      </c>
      <c r="I198" s="413" t="str">
        <f t="shared" si="29"/>
        <v xml:space="preserve"> </v>
      </c>
      <c r="J198" s="128"/>
      <c r="K198" s="418"/>
      <c r="L198" s="397"/>
      <c r="M198" s="425" t="str">
        <f t="shared" si="25"/>
        <v xml:space="preserve"> </v>
      </c>
      <c r="N198" s="426" t="str">
        <f t="shared" si="26"/>
        <v xml:space="preserve"> </v>
      </c>
    </row>
    <row r="199" spans="1:14" x14ac:dyDescent="0.25">
      <c r="C199" s="14" t="s">
        <v>90</v>
      </c>
      <c r="D199" s="11"/>
      <c r="E199" s="396"/>
      <c r="F199" s="397"/>
      <c r="G199" s="193">
        <f t="shared" si="27"/>
        <v>0</v>
      </c>
      <c r="H199" s="412" t="str">
        <f t="shared" si="28"/>
        <v xml:space="preserve"> </v>
      </c>
      <c r="I199" s="413" t="str">
        <f t="shared" si="29"/>
        <v xml:space="preserve"> </v>
      </c>
      <c r="J199" s="128"/>
      <c r="K199" s="418"/>
      <c r="L199" s="397"/>
      <c r="M199" s="425" t="str">
        <f t="shared" si="25"/>
        <v xml:space="preserve"> </v>
      </c>
      <c r="N199" s="426" t="str">
        <f t="shared" si="26"/>
        <v xml:space="preserve"> </v>
      </c>
    </row>
    <row r="200" spans="1:14" x14ac:dyDescent="0.25">
      <c r="C200" s="14" t="s">
        <v>91</v>
      </c>
      <c r="D200" s="11"/>
      <c r="E200" s="396"/>
      <c r="F200" s="397"/>
      <c r="G200" s="193">
        <f t="shared" si="27"/>
        <v>0</v>
      </c>
      <c r="H200" s="412" t="str">
        <f t="shared" si="28"/>
        <v xml:space="preserve"> </v>
      </c>
      <c r="I200" s="413" t="str">
        <f t="shared" si="29"/>
        <v xml:space="preserve"> </v>
      </c>
      <c r="J200" s="128"/>
      <c r="K200" s="418"/>
      <c r="L200" s="397"/>
      <c r="M200" s="425" t="str">
        <f t="shared" si="25"/>
        <v xml:space="preserve"> </v>
      </c>
      <c r="N200" s="426" t="str">
        <f t="shared" si="26"/>
        <v xml:space="preserve"> </v>
      </c>
    </row>
    <row r="201" spans="1:14" x14ac:dyDescent="0.25">
      <c r="C201" s="14" t="s">
        <v>92</v>
      </c>
      <c r="D201" s="11"/>
      <c r="E201" s="396"/>
      <c r="F201" s="397"/>
      <c r="G201" s="193">
        <f t="shared" si="27"/>
        <v>0</v>
      </c>
      <c r="H201" s="412" t="str">
        <f>IF((E201*G201)&lt;=0," ",ROUND((E201*G201),0))</f>
        <v xml:space="preserve"> </v>
      </c>
      <c r="I201" s="413" t="str">
        <f>IF((F201*G201)&lt;=0," ",ROUND((F201*G201),0))</f>
        <v xml:space="preserve"> </v>
      </c>
      <c r="J201" s="128"/>
      <c r="K201" s="418"/>
      <c r="L201" s="397"/>
      <c r="M201" s="425" t="str">
        <f>IF((IF(H201=" ",0,H201)-IF(I201=" ",0,I201)+K201-L201)&lt;=0," ",(IF(H201=" ",0,H201)-IF(I201=" ",0,I201)+K201-L201))</f>
        <v xml:space="preserve"> </v>
      </c>
      <c r="N201" s="426" t="str">
        <f>IF((-IF(H201=" ",0,H201)+IF(I201=" ",0,I201)-K201+L201)&lt;=0," ",(-IF(H201=" ",0,H201)+IF(I201=" ",0,I201)-K201+L201))</f>
        <v xml:space="preserve"> </v>
      </c>
    </row>
    <row r="202" spans="1:14" x14ac:dyDescent="0.25">
      <c r="C202" s="14" t="s">
        <v>323</v>
      </c>
      <c r="D202" s="11"/>
      <c r="E202" s="396"/>
      <c r="F202" s="397"/>
      <c r="G202" s="193">
        <f t="shared" si="27"/>
        <v>0</v>
      </c>
      <c r="H202" s="412" t="str">
        <f>IF((E202*G202)&lt;=0," ",ROUND((E202*G202),0))</f>
        <v xml:space="preserve"> </v>
      </c>
      <c r="I202" s="413" t="str">
        <f t="shared" si="29"/>
        <v xml:space="preserve"> </v>
      </c>
      <c r="J202" s="128"/>
      <c r="K202" s="418"/>
      <c r="L202" s="397"/>
      <c r="M202" s="425" t="str">
        <f t="shared" si="25"/>
        <v xml:space="preserve"> </v>
      </c>
      <c r="N202" s="426" t="str">
        <f t="shared" si="26"/>
        <v xml:space="preserve"> </v>
      </c>
    </row>
    <row r="203" spans="1:14" x14ac:dyDescent="0.25">
      <c r="A203" s="8"/>
      <c r="B203" s="656" t="s">
        <v>0</v>
      </c>
      <c r="C203" s="656"/>
      <c r="D203" s="656"/>
      <c r="E203" s="432"/>
      <c r="F203" s="433"/>
      <c r="G203" s="218"/>
      <c r="H203" s="414"/>
      <c r="I203" s="405"/>
      <c r="J203" s="131"/>
      <c r="K203" s="421"/>
      <c r="L203" s="405"/>
      <c r="M203" s="476"/>
      <c r="N203" s="405"/>
    </row>
    <row r="204" spans="1:14" x14ac:dyDescent="0.25">
      <c r="A204" s="8"/>
      <c r="B204" s="8"/>
      <c r="C204" s="14" t="s">
        <v>198</v>
      </c>
      <c r="D204" s="11"/>
      <c r="E204" s="396"/>
      <c r="F204" s="397"/>
      <c r="G204" s="193">
        <f>G$5</f>
        <v>0</v>
      </c>
      <c r="H204" s="412" t="str">
        <f>IF((E204*G204)&lt;=0," ",ROUND((E204*G204),0))</f>
        <v xml:space="preserve"> </v>
      </c>
      <c r="I204" s="413" t="str">
        <f>IF((F204*G204)&lt;=0," ",ROUND((F204*G204),0))</f>
        <v xml:space="preserve"> </v>
      </c>
      <c r="J204" s="128"/>
      <c r="K204" s="418"/>
      <c r="L204" s="397"/>
      <c r="M204" s="425" t="str">
        <f>IF((IF(H204=" ",0,H204)-IF(I204=" ",0,I204)+K204-L204)&lt;=0," ",(IF(H204=" ",0,H204)-IF(I204=" ",0,I204)+K204-L204))</f>
        <v xml:space="preserve"> </v>
      </c>
      <c r="N204" s="426" t="str">
        <f>IF((-IF(H204=" ",0,H204)+IF(I204=" ",0,I204)-K204+L204)&lt;=0," ",(-IF(H204=" ",0,H204)+IF(I204=" ",0,I204)-K204+L204))</f>
        <v xml:space="preserve"> </v>
      </c>
    </row>
    <row r="205" spans="1:14" ht="39.75" customHeight="1" x14ac:dyDescent="0.25">
      <c r="A205" s="8"/>
      <c r="B205" s="645" t="s">
        <v>273</v>
      </c>
      <c r="C205" s="645"/>
      <c r="D205" s="645"/>
      <c r="E205" s="432"/>
      <c r="F205" s="433"/>
      <c r="G205" s="220"/>
      <c r="H205" s="414"/>
      <c r="I205" s="405"/>
      <c r="J205" s="131"/>
      <c r="K205" s="421"/>
      <c r="L205" s="405"/>
      <c r="M205" s="476"/>
      <c r="N205" s="405"/>
    </row>
    <row r="206" spans="1:14" ht="12.75" customHeight="1" x14ac:dyDescent="0.25">
      <c r="A206" s="8"/>
      <c r="B206" s="8"/>
      <c r="C206" s="46" t="s">
        <v>93</v>
      </c>
      <c r="D206" s="44"/>
      <c r="E206" s="396"/>
      <c r="F206" s="451"/>
      <c r="G206" s="193">
        <f>G$5</f>
        <v>0</v>
      </c>
      <c r="H206" s="412" t="str">
        <f>IF((E206*G206)&lt;=0," ",ROUND((E206*G206),0))</f>
        <v xml:space="preserve"> </v>
      </c>
      <c r="I206" s="413" t="str">
        <f>IF((F206*G206)&lt;=0," ",ROUND((F206*G206),0))</f>
        <v xml:space="preserve"> </v>
      </c>
      <c r="J206" s="128"/>
      <c r="K206" s="418"/>
      <c r="L206" s="397"/>
      <c r="M206" s="425" t="str">
        <f>IF((IF(H206=" ",0,H206)-IF(I206=" ",0,I206)+K206-L206)&lt;=0," ",(IF(H206=" ",0,H206)-IF(I206=" ",0,I206)+K206-L206))</f>
        <v xml:space="preserve"> </v>
      </c>
      <c r="N206" s="426" t="str">
        <f>IF((-IF(H206=" ",0,H206)+IF(I206=" ",0,I206)-K206+L206)&lt;=0," ",(-IF(H206=" ",0,H206)+IF(I206=" ",0,I206)-K206+L206))</f>
        <v xml:space="preserve"> </v>
      </c>
    </row>
    <row r="207" spans="1:14" x14ac:dyDescent="0.25">
      <c r="B207" s="656" t="s">
        <v>14</v>
      </c>
      <c r="C207" s="656"/>
      <c r="D207" s="656"/>
      <c r="E207" s="432"/>
      <c r="F207" s="433"/>
      <c r="G207" s="218"/>
      <c r="H207" s="414"/>
      <c r="I207" s="405"/>
      <c r="J207" s="131"/>
      <c r="K207" s="421"/>
      <c r="L207" s="405"/>
      <c r="M207" s="404"/>
      <c r="N207" s="405"/>
    </row>
    <row r="208" spans="1:14" x14ac:dyDescent="0.25">
      <c r="A208" s="8"/>
      <c r="B208" s="8"/>
      <c r="C208" s="14" t="s">
        <v>99</v>
      </c>
      <c r="D208" s="11"/>
      <c r="E208" s="396"/>
      <c r="F208" s="397"/>
      <c r="G208" s="193">
        <f>G$5</f>
        <v>0</v>
      </c>
      <c r="H208" s="412" t="str">
        <f>IF((E208*G208)&lt;=0," ",ROUND((E208*G208),0))</f>
        <v xml:space="preserve"> </v>
      </c>
      <c r="I208" s="413" t="str">
        <f>IF((F208*G208)&lt;=0," ",ROUND((F208*G208),0))</f>
        <v xml:space="preserve"> </v>
      </c>
      <c r="J208" s="128"/>
      <c r="K208" s="418"/>
      <c r="L208" s="397"/>
      <c r="M208" s="425" t="str">
        <f>IF((IF(H208=" ",0,H208)-IF(I208=" ",0,I208)+K208-L208)&lt;=0," ",(IF(H208=" ",0,H208)-IF(I208=" ",0,I208)+K208-L208))</f>
        <v xml:space="preserve"> </v>
      </c>
      <c r="N208" s="426" t="str">
        <f>IF((-IF(H208=" ",0,H208)+IF(I208=" ",0,I208)-K208+L208)&lt;=0," ",(-IF(H208=" ",0,H208)+IF(I208=" ",0,I208)-K208+L208))</f>
        <v xml:space="preserve"> </v>
      </c>
    </row>
    <row r="209" spans="1:14" x14ac:dyDescent="0.25">
      <c r="B209" s="656" t="s">
        <v>37</v>
      </c>
      <c r="C209" s="656"/>
      <c r="D209" s="656"/>
      <c r="E209" s="432"/>
      <c r="F209" s="433"/>
      <c r="G209" s="218"/>
      <c r="H209" s="414"/>
      <c r="I209" s="405"/>
      <c r="J209" s="131"/>
      <c r="K209" s="421"/>
      <c r="L209" s="405"/>
      <c r="M209" s="404"/>
      <c r="N209" s="405"/>
    </row>
    <row r="210" spans="1:14" x14ac:dyDescent="0.25">
      <c r="A210" s="8"/>
      <c r="B210" s="8"/>
      <c r="C210" s="14" t="s">
        <v>15</v>
      </c>
      <c r="D210" s="11"/>
      <c r="E210" s="467" t="str">
        <f>IF(F173=0," ",F173)</f>
        <v xml:space="preserve"> </v>
      </c>
      <c r="F210" s="468" t="str">
        <f>IF(E173=0," ",E173)</f>
        <v xml:space="preserve"> </v>
      </c>
      <c r="G210" s="231"/>
      <c r="H210" s="469" t="str">
        <f>I173</f>
        <v xml:space="preserve"> </v>
      </c>
      <c r="I210" s="468" t="str">
        <f>H173</f>
        <v xml:space="preserve"> </v>
      </c>
      <c r="J210" s="128"/>
      <c r="K210" s="418"/>
      <c r="L210" s="397"/>
      <c r="M210" s="425" t="str">
        <f>IF((IF(H210=" ",0,H210)-IF(I210=" ",0,I210)+K210-L210)&lt;=0," ",(IF(H210=" ",0,H210)-IF(I210=" ",0,I210)+K210-L210))</f>
        <v xml:space="preserve"> </v>
      </c>
      <c r="N210" s="426" t="str">
        <f>IF((-IF(H210=" ",0,H210)+IF(I210=" ",0,I210)-K210+L210)&lt;=0," ",(-IF(H210=" ",0,H210)+IF(I210=" ",0,I210)-K210+L210))</f>
        <v xml:space="preserve"> </v>
      </c>
    </row>
    <row r="211" spans="1:14" x14ac:dyDescent="0.25">
      <c r="A211" s="8"/>
      <c r="B211" s="8"/>
      <c r="C211" s="14" t="s">
        <v>94</v>
      </c>
      <c r="D211" s="11"/>
      <c r="E211" s="396"/>
      <c r="F211" s="397"/>
      <c r="G211" s="193">
        <f>G$5</f>
        <v>0</v>
      </c>
      <c r="H211" s="412" t="str">
        <f>IF((E211*G211)&lt;=0," ",ROUND((E211*G211),0))</f>
        <v xml:space="preserve"> </v>
      </c>
      <c r="I211" s="413" t="str">
        <f>IF((F211*G211)&lt;=0," ",ROUND((F211*G211),0))</f>
        <v xml:space="preserve"> </v>
      </c>
      <c r="J211" s="128"/>
      <c r="K211" s="418"/>
      <c r="L211" s="397"/>
      <c r="M211" s="425" t="str">
        <f>IF((IF(H211=" ",0,H211)-IF(I211=" ",0,I211)+K211-L211)&lt;=0," ",(IF(H211=" ",0,H211)-IF(I211=" ",0,I211)+K211-L211))</f>
        <v xml:space="preserve"> </v>
      </c>
      <c r="N211" s="426" t="str">
        <f>IF((-IF(H211=" ",0,H211)+IF(I211=" ",0,I211)-K211+L211)&lt;=0," ",(-IF(H211=" ",0,H211)+IF(I211=" ",0,I211)-K211+L211))</f>
        <v xml:space="preserve"> </v>
      </c>
    </row>
    <row r="212" spans="1:14" ht="12.75" customHeight="1" x14ac:dyDescent="0.25">
      <c r="A212" s="8"/>
      <c r="B212" s="8"/>
      <c r="C212" s="597" t="s">
        <v>116</v>
      </c>
      <c r="D212" s="597"/>
      <c r="E212" s="474"/>
      <c r="F212" s="475"/>
      <c r="G212" s="193">
        <f>G$5</f>
        <v>0</v>
      </c>
      <c r="H212" s="412" t="str">
        <f>IF((E212*G212)&lt;=0," ",ROUND((E212*G212),0))</f>
        <v xml:space="preserve"> </v>
      </c>
      <c r="I212" s="413" t="str">
        <f>IF((F212*G212)&lt;=0," ",ROUND((F212*G212),0))</f>
        <v xml:space="preserve"> </v>
      </c>
      <c r="J212" s="128"/>
      <c r="K212" s="418"/>
      <c r="L212" s="397"/>
      <c r="M212" s="425" t="str">
        <f>IF((IF(H212=" ",0,H212)-IF(I212=" ",0,I212)+K212-L212)&lt;=0," ",(IF(H212=" ",0,H212)-IF(I212=" ",0,I212)+K212-L212))</f>
        <v xml:space="preserve"> </v>
      </c>
      <c r="N212" s="426" t="str">
        <f>IF((-IF(H212=" ",0,H212)+IF(I212=" ",0,I212)-K212+L212)&lt;=0," ",(-IF(H212=" ",0,H212)+IF(I212=" ",0,I212)-K212+L212))</f>
        <v xml:space="preserve"> </v>
      </c>
    </row>
    <row r="213" spans="1:14" ht="12.75" customHeight="1" x14ac:dyDescent="0.25">
      <c r="A213" s="8"/>
      <c r="B213" s="8"/>
      <c r="C213" s="643" t="s">
        <v>169</v>
      </c>
      <c r="D213" s="643"/>
      <c r="E213" s="474"/>
      <c r="F213" s="475"/>
      <c r="G213" s="224">
        <f>G$5</f>
        <v>0</v>
      </c>
      <c r="H213" s="456" t="str">
        <f>IF((E213*G213)&lt;=0," ",ROUND((E213*G213),0))</f>
        <v xml:space="preserve"> </v>
      </c>
      <c r="I213" s="457" t="str">
        <f>IF((F213*G213)&lt;=0," ",ROUND((F213*G213),0))</f>
        <v xml:space="preserve"> </v>
      </c>
      <c r="J213" s="129"/>
      <c r="K213" s="419"/>
      <c r="L213" s="399"/>
      <c r="M213" s="463" t="str">
        <f>IF((IF(H213=" ",0,H213)-IF(I213=" ",0,I213)+K213-L213)&lt;=0," ",(IF(H213=" ",0,H213)-IF(I213=" ",0,I213)+K213-L213))</f>
        <v xml:space="preserve"> </v>
      </c>
      <c r="N213" s="464" t="str">
        <f>IF((-IF(H213=" ",0,H213)+IF(I213=" ",0,I213)-K213+L213)&lt;=0," ",(-IF(H213=" ",0,H213)+IF(I213=" ",0,I213)-K213+L213))</f>
        <v xml:space="preserve"> </v>
      </c>
    </row>
    <row r="214" spans="1:14" ht="24" customHeight="1" x14ac:dyDescent="0.3">
      <c r="A214" s="593" t="s">
        <v>71</v>
      </c>
      <c r="B214" s="593"/>
      <c r="C214" s="593"/>
      <c r="D214" s="593"/>
      <c r="E214" s="452" t="str">
        <f>IF(IF(SUM(F190:F213)&gt;SUM(E190:E213),SUM(F190:F213)-SUM(E190:E213),0)&lt;=0," ",IF(SUM(F190:F213)&gt;SUM(E190:E213),SUM(F190:F213)-SUM(E190:E213),0))</f>
        <v xml:space="preserve"> </v>
      </c>
      <c r="F214" s="453" t="str">
        <f>IF(IF(SUM(E190:E213)&gt;SUM(F190:F213),SUM(E190:E213)-SUM(F190:F213),0)&lt;=0," ",IF(SUM(E190:E213)&gt;SUM(F190:F213),SUM(E190:E213)-SUM(F190:F213),0))</f>
        <v xml:space="preserve"> </v>
      </c>
      <c r="G214" s="228"/>
      <c r="H214" s="458" t="str">
        <f>IF(IF(SUM(I190:I213)&gt;SUM(H190:H213),SUM(I190:I213)-SUM(H190:H213),0)&lt;=0," ",IF(SUM(I190:I213)&gt;SUM(H190:H213),SUM(I190:I213)-SUM(H190:H213),0))</f>
        <v xml:space="preserve"> </v>
      </c>
      <c r="I214" s="453" t="str">
        <f>IF(IF(SUM(H190:H213)&gt;SUM(I190:I213),SUM(H190:H213)-SUM(I190:I213),0)&lt;=0," ",IF(SUM(H190:H213)&gt;SUM(I190:I213),SUM(H190:H213)-SUM(I190:I213),0))</f>
        <v xml:space="preserve"> </v>
      </c>
      <c r="J214" s="298"/>
      <c r="K214" s="460">
        <f>IF(SUM(K190:K213)&gt;=SUM(L190:L213),0,SUM(L190:L213)-SUM(K190:K213))</f>
        <v>0</v>
      </c>
      <c r="L214" s="460">
        <f>IF(SUM(L190:L213)&gt;=SUM(K190:K213),0,SUM(K190:K213)-SUM(L213:L1550))</f>
        <v>0</v>
      </c>
      <c r="M214" s="452" t="str">
        <f>IF(IF(SUM(N190:N213)&gt;SUM(M190:M213),SUM(N190:N213)-SUM(M190:M213),0)&lt;=0," ",IF(SUM(N190:N213)&gt;SUM(M190:M213),SUM(N190:N213)-SUM(M190:M213),0))</f>
        <v xml:space="preserve"> </v>
      </c>
      <c r="N214" s="453" t="str">
        <f>IF(IF(SUM(M190:M213)&gt;SUM(N190:N213),SUM(M190:M213)-SUM(N190:N213),0)&lt;=0," ",IF(SUM(M190:M213)&gt;SUM(N190:N213),SUM(M190:M213)-SUM(N190:N213),0))</f>
        <v xml:space="preserve"> </v>
      </c>
    </row>
    <row r="215" spans="1:14" ht="14.25" customHeight="1" x14ac:dyDescent="0.25">
      <c r="A215" s="654" t="s">
        <v>102</v>
      </c>
      <c r="B215" s="654"/>
      <c r="C215" s="654"/>
      <c r="D215" s="654"/>
      <c r="E215" s="406">
        <f>SUM(E190:E214)</f>
        <v>0</v>
      </c>
      <c r="F215" s="407">
        <f>SUM(F190:F214)</f>
        <v>0</v>
      </c>
      <c r="G215" s="227"/>
      <c r="H215" s="415">
        <f>SUM(H190:H214)</f>
        <v>0</v>
      </c>
      <c r="I215" s="407">
        <f>SUM(I190:I214)</f>
        <v>0</v>
      </c>
      <c r="J215" s="195"/>
      <c r="K215" s="461">
        <f>SUM(K190:K214)</f>
        <v>0</v>
      </c>
      <c r="L215" s="473">
        <f>SUM(L190:L214)</f>
        <v>0</v>
      </c>
      <c r="M215" s="406">
        <f>SUM(M190:M214)</f>
        <v>0</v>
      </c>
      <c r="N215" s="407">
        <f>SUM(N190:N214)</f>
        <v>0</v>
      </c>
    </row>
    <row r="216" spans="1:14" s="121" customFormat="1" ht="14.25" customHeight="1" x14ac:dyDescent="0.3">
      <c r="A216" s="117" t="s">
        <v>193</v>
      </c>
      <c r="B216" s="118"/>
      <c r="C216" s="118"/>
      <c r="D216" s="118"/>
      <c r="E216" s="119"/>
      <c r="F216" s="119"/>
      <c r="G216" s="143"/>
      <c r="H216" s="119"/>
      <c r="I216" s="119"/>
      <c r="J216" s="120"/>
      <c r="K216" s="120"/>
      <c r="L216" s="120"/>
      <c r="M216" s="119"/>
      <c r="N216" s="119"/>
    </row>
    <row r="217" spans="1:14" ht="19.5" customHeight="1" x14ac:dyDescent="0.25"/>
    <row r="218" spans="1:14" ht="15.75" customHeight="1" x14ac:dyDescent="0.25">
      <c r="A218" s="831" t="s">
        <v>270</v>
      </c>
      <c r="B218" s="832"/>
      <c r="C218" s="832"/>
      <c r="D218" s="832"/>
      <c r="E218" s="832"/>
      <c r="F218" s="832"/>
      <c r="G218" s="832"/>
      <c r="H218" s="832"/>
      <c r="I218" s="832"/>
      <c r="J218" s="832"/>
      <c r="K218" s="832"/>
      <c r="L218" s="833"/>
      <c r="M218" s="90"/>
      <c r="N218" s="88"/>
    </row>
    <row r="219" spans="1:14" ht="13" x14ac:dyDescent="0.3">
      <c r="A219" s="86"/>
      <c r="B219" s="87"/>
      <c r="C219" s="87"/>
      <c r="D219" s="87"/>
      <c r="E219" s="87"/>
      <c r="F219" s="87"/>
      <c r="G219" s="144"/>
      <c r="H219" s="52"/>
      <c r="I219" s="52"/>
      <c r="J219" s="52"/>
      <c r="K219" s="89" t="s">
        <v>25</v>
      </c>
      <c r="L219" s="89" t="s">
        <v>26</v>
      </c>
    </row>
    <row r="220" spans="1:14" ht="12.75" customHeight="1" x14ac:dyDescent="0.25">
      <c r="A220" s="55"/>
      <c r="J220" s="56"/>
      <c r="K220" s="477"/>
      <c r="L220" s="477"/>
    </row>
    <row r="221" spans="1:14" ht="12.75" customHeight="1" x14ac:dyDescent="0.25">
      <c r="A221" s="55" t="s">
        <v>103</v>
      </c>
      <c r="J221" s="56"/>
      <c r="K221" s="477"/>
      <c r="L221" s="477"/>
    </row>
    <row r="222" spans="1:14" ht="12.75" customHeight="1" x14ac:dyDescent="0.25">
      <c r="A222" s="55"/>
      <c r="J222" s="56"/>
      <c r="K222" s="477"/>
      <c r="L222" s="477"/>
    </row>
    <row r="223" spans="1:14" ht="12.75" customHeight="1" x14ac:dyDescent="0.25">
      <c r="A223" s="55"/>
      <c r="J223" s="56"/>
      <c r="K223" s="477"/>
      <c r="L223" s="477"/>
    </row>
    <row r="224" spans="1:14" ht="12.75" customHeight="1" x14ac:dyDescent="0.25">
      <c r="A224" s="55"/>
      <c r="J224" s="56"/>
      <c r="K224" s="477"/>
      <c r="L224" s="477"/>
    </row>
    <row r="225" spans="1:12" ht="12.75" customHeight="1" x14ac:dyDescent="0.25">
      <c r="A225" s="55"/>
      <c r="J225" s="56"/>
      <c r="K225" s="477"/>
      <c r="L225" s="477"/>
    </row>
    <row r="226" spans="1:12" ht="12.75" customHeight="1" x14ac:dyDescent="0.25">
      <c r="A226" s="55"/>
      <c r="J226" s="56"/>
      <c r="K226" s="477"/>
      <c r="L226" s="477"/>
    </row>
    <row r="227" spans="1:12" ht="12.75" customHeight="1" x14ac:dyDescent="0.25">
      <c r="A227" s="55"/>
      <c r="J227" s="56"/>
      <c r="K227" s="477"/>
      <c r="L227" s="477"/>
    </row>
    <row r="228" spans="1:12" ht="12.75" customHeight="1" x14ac:dyDescent="0.25">
      <c r="A228" s="55"/>
      <c r="J228" s="56"/>
      <c r="K228" s="477"/>
      <c r="L228" s="477"/>
    </row>
    <row r="229" spans="1:12" ht="12.75" customHeight="1" x14ac:dyDescent="0.25">
      <c r="A229" s="55"/>
      <c r="J229" s="56"/>
      <c r="K229" s="477"/>
      <c r="L229" s="477"/>
    </row>
    <row r="230" spans="1:12" ht="12.75" customHeight="1" x14ac:dyDescent="0.25">
      <c r="A230" s="55"/>
      <c r="J230" s="56"/>
      <c r="K230" s="477"/>
      <c r="L230" s="477"/>
    </row>
    <row r="231" spans="1:12" ht="12.75" customHeight="1" x14ac:dyDescent="0.25">
      <c r="A231" s="55"/>
      <c r="J231" s="56"/>
      <c r="K231" s="477"/>
      <c r="L231" s="477"/>
    </row>
    <row r="232" spans="1:12" ht="12.75" customHeight="1" x14ac:dyDescent="0.25">
      <c r="A232" s="55"/>
      <c r="J232" s="56"/>
      <c r="K232" s="477"/>
      <c r="L232" s="477"/>
    </row>
    <row r="233" spans="1:12" ht="12.75" customHeight="1" x14ac:dyDescent="0.25">
      <c r="A233" s="55"/>
      <c r="J233" s="56"/>
      <c r="K233" s="477"/>
      <c r="L233" s="477"/>
    </row>
    <row r="234" spans="1:12" ht="12.75" customHeight="1" x14ac:dyDescent="0.25">
      <c r="A234" s="55"/>
      <c r="J234" s="56"/>
      <c r="K234" s="477"/>
      <c r="L234" s="477"/>
    </row>
    <row r="235" spans="1:12" ht="12.75" customHeight="1" x14ac:dyDescent="0.25">
      <c r="A235" s="55"/>
      <c r="J235" s="56"/>
      <c r="K235" s="477"/>
      <c r="L235" s="477"/>
    </row>
    <row r="236" spans="1:12" ht="12.75" customHeight="1" x14ac:dyDescent="0.25">
      <c r="A236" s="55"/>
      <c r="J236" s="56"/>
      <c r="K236" s="477"/>
      <c r="L236" s="477"/>
    </row>
    <row r="237" spans="1:12" ht="12.75" customHeight="1" x14ac:dyDescent="0.25">
      <c r="A237" s="55"/>
      <c r="J237" s="56"/>
      <c r="K237" s="477"/>
      <c r="L237" s="477"/>
    </row>
    <row r="238" spans="1:12" ht="12.75" customHeight="1" x14ac:dyDescent="0.25">
      <c r="A238" s="55"/>
      <c r="J238" s="56"/>
      <c r="K238" s="477"/>
      <c r="L238" s="477"/>
    </row>
    <row r="239" spans="1:12" ht="12.75" customHeight="1" x14ac:dyDescent="0.25">
      <c r="A239" s="55"/>
      <c r="J239" s="56"/>
      <c r="K239" s="477"/>
      <c r="L239" s="477"/>
    </row>
    <row r="240" spans="1:12" ht="12.75" customHeight="1" x14ac:dyDescent="0.25">
      <c r="A240" s="55"/>
      <c r="J240" s="56"/>
      <c r="K240" s="477"/>
      <c r="L240" s="477"/>
    </row>
    <row r="241" spans="1:14" ht="12.75" customHeight="1" x14ac:dyDescent="0.25">
      <c r="A241" s="55"/>
      <c r="J241" s="56"/>
      <c r="K241" s="477"/>
      <c r="L241" s="477"/>
    </row>
    <row r="242" spans="1:14" ht="12.75" customHeight="1" x14ac:dyDescent="0.25">
      <c r="A242" s="55"/>
      <c r="J242" s="56"/>
      <c r="K242" s="477"/>
      <c r="L242" s="477"/>
    </row>
    <row r="243" spans="1:14" ht="12.75" customHeight="1" x14ac:dyDescent="0.25">
      <c r="A243" s="55"/>
      <c r="J243" s="56"/>
      <c r="K243" s="477"/>
      <c r="L243" s="477"/>
    </row>
    <row r="244" spans="1:14" ht="12.75" customHeight="1" x14ac:dyDescent="0.25">
      <c r="A244" s="55"/>
      <c r="J244" s="56"/>
      <c r="K244" s="477"/>
      <c r="L244" s="477"/>
    </row>
    <row r="245" spans="1:14" ht="12.75" customHeight="1" x14ac:dyDescent="0.25">
      <c r="A245" s="55"/>
      <c r="J245" s="56"/>
      <c r="K245" s="477"/>
      <c r="L245" s="477"/>
    </row>
    <row r="246" spans="1:14" ht="14.25" customHeight="1" x14ac:dyDescent="0.3">
      <c r="A246" s="55"/>
      <c r="B246" s="102"/>
      <c r="C246" s="102"/>
      <c r="D246" s="102"/>
      <c r="E246" s="102"/>
      <c r="F246" s="102"/>
      <c r="G246" s="145"/>
      <c r="H246" s="102"/>
      <c r="I246" s="102"/>
      <c r="J246" s="103"/>
      <c r="K246" s="478"/>
      <c r="L246" s="478"/>
    </row>
    <row r="247" spans="1:14" x14ac:dyDescent="0.25">
      <c r="A247" s="196" t="s">
        <v>102</v>
      </c>
      <c r="B247" s="174"/>
      <c r="C247" s="174"/>
      <c r="D247" s="174"/>
      <c r="E247" s="174"/>
      <c r="F247" s="174"/>
      <c r="G247" s="197"/>
      <c r="H247" s="177"/>
      <c r="I247" s="177"/>
      <c r="J247" s="177"/>
      <c r="K247" s="422">
        <f>SUM(K220:K246)</f>
        <v>0</v>
      </c>
      <c r="L247" s="422">
        <f>SUM(L220:L246)</f>
        <v>0</v>
      </c>
    </row>
    <row r="248" spans="1:14" ht="16.5" customHeight="1" x14ac:dyDescent="0.25"/>
    <row r="249" spans="1:14" ht="15.75" customHeight="1" x14ac:dyDescent="0.25">
      <c r="A249" s="601" t="s">
        <v>269</v>
      </c>
      <c r="B249" s="602"/>
      <c r="C249" s="602"/>
      <c r="D249" s="602"/>
      <c r="E249" s="602"/>
      <c r="F249" s="602"/>
      <c r="G249" s="602"/>
      <c r="H249" s="602"/>
      <c r="I249" s="602"/>
      <c r="J249" s="602"/>
      <c r="K249" s="602"/>
      <c r="L249" s="602"/>
      <c r="M249" s="602"/>
      <c r="N249" s="603"/>
    </row>
    <row r="250" spans="1:14" s="54" customFormat="1" ht="12" customHeight="1" x14ac:dyDescent="0.25">
      <c r="A250" s="105"/>
      <c r="B250" s="105"/>
      <c r="C250" s="105"/>
      <c r="D250" s="105"/>
      <c r="E250" s="762" t="s">
        <v>182</v>
      </c>
      <c r="F250" s="763"/>
      <c r="G250" s="153" t="s">
        <v>181</v>
      </c>
      <c r="H250" s="788" t="s">
        <v>183</v>
      </c>
      <c r="I250" s="789"/>
      <c r="J250" s="790" t="s">
        <v>177</v>
      </c>
      <c r="K250" s="790"/>
      <c r="L250" s="790"/>
      <c r="M250" s="762" t="s">
        <v>195</v>
      </c>
      <c r="N250" s="763"/>
    </row>
    <row r="251" spans="1:14" s="51" customFormat="1" ht="13.5" customHeight="1" x14ac:dyDescent="0.25">
      <c r="A251" s="637"/>
      <c r="B251" s="638"/>
      <c r="C251" s="638"/>
      <c r="D251" s="639"/>
      <c r="E251" s="620" t="s">
        <v>172</v>
      </c>
      <c r="F251" s="622"/>
      <c r="G251" s="806" t="s">
        <v>173</v>
      </c>
      <c r="H251" s="621" t="s">
        <v>179</v>
      </c>
      <c r="I251" s="622"/>
      <c r="J251" s="620" t="s">
        <v>150</v>
      </c>
      <c r="K251" s="621"/>
      <c r="L251" s="622"/>
      <c r="M251" s="620" t="s">
        <v>111</v>
      </c>
      <c r="N251" s="622"/>
    </row>
    <row r="252" spans="1:14" s="51" customFormat="1" ht="11.25" customHeight="1" x14ac:dyDescent="0.25">
      <c r="A252" s="640"/>
      <c r="B252" s="641"/>
      <c r="C252" s="641"/>
      <c r="D252" s="642"/>
      <c r="E252" s="623"/>
      <c r="F252" s="625"/>
      <c r="G252" s="807"/>
      <c r="H252" s="624"/>
      <c r="I252" s="625"/>
      <c r="J252" s="623"/>
      <c r="K252" s="624"/>
      <c r="L252" s="625"/>
      <c r="M252" s="623"/>
      <c r="N252" s="625"/>
    </row>
    <row r="253" spans="1:14" ht="30" customHeight="1" x14ac:dyDescent="0.3">
      <c r="A253" s="652" t="s">
        <v>146</v>
      </c>
      <c r="B253" s="652"/>
      <c r="C253" s="652"/>
      <c r="D253" s="715"/>
      <c r="E253" s="794"/>
      <c r="F253" s="795"/>
      <c r="G253" s="156"/>
      <c r="H253" s="829"/>
      <c r="I253" s="830"/>
      <c r="J253" s="58"/>
      <c r="K253" s="837"/>
      <c r="L253" s="838"/>
      <c r="M253" s="836"/>
      <c r="N253" s="830"/>
    </row>
    <row r="254" spans="1:14" x14ac:dyDescent="0.25">
      <c r="A254" s="5" t="s">
        <v>76</v>
      </c>
      <c r="B254" s="14"/>
      <c r="C254" s="14"/>
      <c r="D254" s="14"/>
      <c r="E254" s="773" t="str">
        <f>IF(E154=" ",F154,-E154)</f>
        <v xml:space="preserve"> </v>
      </c>
      <c r="F254" s="774"/>
      <c r="G254" s="258"/>
      <c r="H254" s="783" t="str">
        <f>IF(H154=" ",I154,-H154)</f>
        <v xml:space="preserve"> </v>
      </c>
      <c r="I254" s="774"/>
      <c r="J254" s="184"/>
      <c r="K254" s="824">
        <f>+L154-K154</f>
        <v>0</v>
      </c>
      <c r="L254" s="774"/>
      <c r="M254" s="773" t="str">
        <f>IF(M154=" ",N154,-M154)</f>
        <v xml:space="preserve"> </v>
      </c>
      <c r="N254" s="774"/>
    </row>
    <row r="255" spans="1:14" x14ac:dyDescent="0.25">
      <c r="B255" s="658" t="s">
        <v>324</v>
      </c>
      <c r="C255" s="658" t="s">
        <v>324</v>
      </c>
      <c r="D255" s="658" t="s">
        <v>324</v>
      </c>
      <c r="E255" s="737"/>
      <c r="F255" s="736"/>
      <c r="G255" s="265"/>
      <c r="H255" s="739"/>
      <c r="I255" s="736"/>
      <c r="J255" s="131"/>
      <c r="K255" s="735"/>
      <c r="L255" s="736"/>
      <c r="M255" s="737"/>
      <c r="N255" s="736"/>
    </row>
    <row r="256" spans="1:14" x14ac:dyDescent="0.25">
      <c r="A256" s="42"/>
      <c r="B256" s="62"/>
      <c r="C256" s="14" t="s">
        <v>198</v>
      </c>
      <c r="D256" s="11"/>
      <c r="E256" s="773" t="str">
        <f>IF(-SUM(E194:E201)+SUM(F194:F201)=0," ",-SUM(E194:E201)+SUM(F194:F201))</f>
        <v xml:space="preserve"> </v>
      </c>
      <c r="F256" s="774"/>
      <c r="G256" s="231"/>
      <c r="H256" s="783" t="str">
        <f>IF(-SUM(H194:H201)+SUM(I194:I201)=0," ",-SUM(H194:H201)+SUM(I194:I201))</f>
        <v xml:space="preserve"> </v>
      </c>
      <c r="I256" s="774"/>
      <c r="J256" s="125"/>
      <c r="K256" s="723"/>
      <c r="L256" s="724"/>
      <c r="M256" s="725" t="str">
        <f t="shared" ref="M256:M263" si="30">IF(IF(H256=" ",0,H256)+K256=0," ",IF(H256=" ",0,H256)+K256)</f>
        <v xml:space="preserve"> </v>
      </c>
      <c r="N256" s="726"/>
    </row>
    <row r="257" spans="1:14" x14ac:dyDescent="0.25">
      <c r="B257" s="8"/>
      <c r="C257" s="13" t="s">
        <v>208</v>
      </c>
      <c r="D257" s="11"/>
      <c r="E257" s="720"/>
      <c r="F257" s="721"/>
      <c r="G257" s="168"/>
      <c r="H257" s="722"/>
      <c r="I257" s="721"/>
      <c r="J257" s="125"/>
      <c r="K257" s="723"/>
      <c r="L257" s="724"/>
      <c r="M257" s="725" t="str">
        <f t="shared" si="30"/>
        <v xml:space="preserve"> </v>
      </c>
      <c r="N257" s="726"/>
    </row>
    <row r="258" spans="1:14" x14ac:dyDescent="0.25">
      <c r="B258" s="8"/>
      <c r="C258" s="14" t="s">
        <v>75</v>
      </c>
      <c r="D258" s="11"/>
      <c r="E258" s="720"/>
      <c r="F258" s="721"/>
      <c r="G258" s="168"/>
      <c r="H258" s="722"/>
      <c r="I258" s="721"/>
      <c r="J258" s="125"/>
      <c r="K258" s="723"/>
      <c r="L258" s="724"/>
      <c r="M258" s="725" t="str">
        <f t="shared" si="30"/>
        <v xml:space="preserve"> </v>
      </c>
      <c r="N258" s="726"/>
    </row>
    <row r="259" spans="1:14" x14ac:dyDescent="0.25">
      <c r="B259" s="8"/>
      <c r="C259" s="14" t="s">
        <v>78</v>
      </c>
      <c r="D259" s="14"/>
      <c r="E259" s="720"/>
      <c r="F259" s="721"/>
      <c r="G259" s="168"/>
      <c r="H259" s="722"/>
      <c r="I259" s="721"/>
      <c r="J259" s="125"/>
      <c r="K259" s="723"/>
      <c r="L259" s="724"/>
      <c r="M259" s="725" t="str">
        <f t="shared" si="30"/>
        <v xml:space="preserve"> </v>
      </c>
      <c r="N259" s="726"/>
    </row>
    <row r="260" spans="1:14" ht="13.5" x14ac:dyDescent="0.25">
      <c r="B260" s="61"/>
      <c r="C260" s="14" t="s">
        <v>336</v>
      </c>
      <c r="D260" s="11"/>
      <c r="E260" s="720"/>
      <c r="F260" s="721"/>
      <c r="G260" s="168"/>
      <c r="H260" s="722"/>
      <c r="I260" s="721"/>
      <c r="J260" s="125"/>
      <c r="K260" s="723"/>
      <c r="L260" s="724"/>
      <c r="M260" s="725" t="str">
        <f t="shared" si="30"/>
        <v xml:space="preserve"> </v>
      </c>
      <c r="N260" s="726"/>
    </row>
    <row r="261" spans="1:14" x14ac:dyDescent="0.25">
      <c r="B261" s="61"/>
      <c r="C261" s="554" t="s">
        <v>307</v>
      </c>
      <c r="D261" s="555"/>
      <c r="E261" s="720"/>
      <c r="F261" s="721"/>
      <c r="G261" s="168"/>
      <c r="H261" s="722"/>
      <c r="I261" s="721"/>
      <c r="J261" s="125"/>
      <c r="K261" s="723"/>
      <c r="L261" s="724"/>
      <c r="M261" s="725" t="str">
        <f>IF(IF(H261=" ",0,H261)+K261=0," ",IF(H261=" ",0,H261)+K261)</f>
        <v xml:space="preserve"> </v>
      </c>
      <c r="N261" s="726"/>
    </row>
    <row r="262" spans="1:14" ht="13.5" customHeight="1" x14ac:dyDescent="0.25">
      <c r="B262" s="556" t="s">
        <v>199</v>
      </c>
      <c r="C262" s="556"/>
      <c r="D262" s="556"/>
      <c r="E262" s="720"/>
      <c r="F262" s="721"/>
      <c r="G262" s="168"/>
      <c r="H262" s="722"/>
      <c r="I262" s="721"/>
      <c r="J262" s="125"/>
      <c r="K262" s="723"/>
      <c r="L262" s="724"/>
      <c r="M262" s="725" t="str">
        <f t="shared" si="30"/>
        <v xml:space="preserve"> </v>
      </c>
      <c r="N262" s="726"/>
    </row>
    <row r="263" spans="1:14" ht="12.75" customHeight="1" x14ac:dyDescent="0.25">
      <c r="B263" s="556" t="s">
        <v>107</v>
      </c>
      <c r="C263" s="556"/>
      <c r="D263" s="556"/>
      <c r="E263" s="720"/>
      <c r="F263" s="721"/>
      <c r="G263" s="168"/>
      <c r="H263" s="722"/>
      <c r="I263" s="721"/>
      <c r="J263" s="126"/>
      <c r="K263" s="723"/>
      <c r="L263" s="724"/>
      <c r="M263" s="725" t="str">
        <f t="shared" si="30"/>
        <v xml:space="preserve"> </v>
      </c>
      <c r="N263" s="726"/>
    </row>
    <row r="264" spans="1:14" s="281" customFormat="1" ht="12.75" customHeight="1" x14ac:dyDescent="0.25">
      <c r="A264" s="279"/>
      <c r="B264" s="844" t="s">
        <v>325</v>
      </c>
      <c r="C264" s="844"/>
      <c r="D264" s="844"/>
      <c r="E264" s="840"/>
      <c r="F264" s="841"/>
      <c r="G264" s="280"/>
      <c r="H264" s="722"/>
      <c r="I264" s="722"/>
      <c r="J264" s="278"/>
      <c r="K264" s="820"/>
      <c r="L264" s="821"/>
      <c r="M264" s="822" t="str">
        <f>IF(IF(H264=" ",0,H264)+K264=0," ",IF(H264=" ",0,H264)+K264)</f>
        <v xml:space="preserve"> </v>
      </c>
      <c r="N264" s="823"/>
    </row>
    <row r="265" spans="1:14" s="281" customFormat="1" ht="12.75" customHeight="1" x14ac:dyDescent="0.25">
      <c r="A265" s="279"/>
      <c r="B265" s="844" t="s">
        <v>113</v>
      </c>
      <c r="C265" s="844"/>
      <c r="D265" s="844"/>
      <c r="E265" s="840"/>
      <c r="F265" s="841"/>
      <c r="G265" s="280"/>
      <c r="H265" s="722"/>
      <c r="I265" s="722"/>
      <c r="J265" s="278"/>
      <c r="K265" s="820"/>
      <c r="L265" s="821"/>
      <c r="M265" s="822" t="str">
        <f>IF(IF(H265=" ",0,H265)+K265=0," ",IF(H265=" ",0,H265)+K265)</f>
        <v xml:space="preserve"> </v>
      </c>
      <c r="N265" s="823"/>
    </row>
    <row r="266" spans="1:14" ht="12.75" customHeight="1" x14ac:dyDescent="0.25">
      <c r="B266" s="844" t="s">
        <v>271</v>
      </c>
      <c r="C266" s="844"/>
      <c r="D266" s="844"/>
      <c r="E266" s="720"/>
      <c r="F266" s="721"/>
      <c r="G266" s="168"/>
      <c r="H266" s="722"/>
      <c r="I266" s="721"/>
      <c r="J266" s="125"/>
      <c r="K266" s="723"/>
      <c r="L266" s="724"/>
      <c r="M266" s="725" t="str">
        <f>IF(IF(H266=" ",0,H266)+K266=0," ",IF(H266=" ",0,H266)+K266)</f>
        <v xml:space="preserve"> </v>
      </c>
      <c r="N266" s="726"/>
    </row>
    <row r="267" spans="1:14" ht="12.75" customHeight="1" x14ac:dyDescent="0.25">
      <c r="B267" s="566" t="s">
        <v>272</v>
      </c>
      <c r="C267" s="566"/>
      <c r="D267" s="566"/>
      <c r="E267" s="727"/>
      <c r="F267" s="728"/>
      <c r="G267" s="300"/>
      <c r="H267" s="839"/>
      <c r="I267" s="728"/>
      <c r="J267" s="126"/>
      <c r="K267" s="731"/>
      <c r="L267" s="732"/>
      <c r="M267" s="733" t="str">
        <f>IF(IF(H267=" ",0,H267)+K267=0," ",IF(H267=" ",0,H267)+K267)</f>
        <v xml:space="preserve"> </v>
      </c>
      <c r="N267" s="734"/>
    </row>
    <row r="268" spans="1:14" ht="13" x14ac:dyDescent="0.3">
      <c r="A268" s="293" t="s">
        <v>146</v>
      </c>
      <c r="B268" s="294"/>
      <c r="C268" s="294"/>
      <c r="D268" s="294"/>
      <c r="E268" s="740">
        <f>SUM(E254:F267)</f>
        <v>0</v>
      </c>
      <c r="F268" s="741"/>
      <c r="G268" s="302"/>
      <c r="H268" s="742">
        <f>SUM(H254:I267)</f>
        <v>0</v>
      </c>
      <c r="I268" s="741"/>
      <c r="J268" s="132"/>
      <c r="K268" s="803">
        <f>SUM(K254:L267)</f>
        <v>0</v>
      </c>
      <c r="L268" s="741"/>
      <c r="M268" s="740">
        <f>SUM(M254:N267)</f>
        <v>0</v>
      </c>
      <c r="N268" s="741"/>
    </row>
    <row r="269" spans="1:14" ht="24.75" customHeight="1" x14ac:dyDescent="0.25">
      <c r="A269" s="8"/>
      <c r="B269" s="683" t="s">
        <v>254</v>
      </c>
      <c r="C269" s="683"/>
      <c r="D269" s="684"/>
      <c r="E269" s="764"/>
      <c r="F269" s="765"/>
      <c r="G269" s="301">
        <f>G$4</f>
        <v>0</v>
      </c>
      <c r="H269" s="826" t="str">
        <f>IF((E269*G269)=0," ",ROUND((E269*G269),0))</f>
        <v xml:space="preserve"> </v>
      </c>
      <c r="I269" s="827"/>
      <c r="J269" s="214"/>
      <c r="K269" s="749"/>
      <c r="L269" s="750"/>
      <c r="M269" s="799" t="str">
        <f>IF(IF(H269=" ",0,H269)+K269=0," ",IF(H269=" ",0,H269)+K269)</f>
        <v xml:space="preserve"> </v>
      </c>
      <c r="N269" s="800"/>
    </row>
    <row r="270" spans="1:14" x14ac:dyDescent="0.25">
      <c r="A270" s="8"/>
      <c r="B270" s="566" t="s">
        <v>284</v>
      </c>
      <c r="C270" s="566"/>
      <c r="D270" s="567"/>
      <c r="E270" s="727"/>
      <c r="F270" s="728"/>
      <c r="G270" s="303">
        <f>G$4</f>
        <v>0</v>
      </c>
      <c r="H270" s="729" t="str">
        <f>IF((E270*G270)=0," ",ROUND((E270*G270),0))</f>
        <v xml:space="preserve"> </v>
      </c>
      <c r="I270" s="730"/>
      <c r="J270" s="126"/>
      <c r="K270" s="731"/>
      <c r="L270" s="732"/>
      <c r="M270" s="733" t="str">
        <f>IF(IF(H270=" ",0,H270)+K270=0," ",IF(H270=" ",0,H270)+K270)</f>
        <v xml:space="preserve"> </v>
      </c>
      <c r="N270" s="734"/>
    </row>
    <row r="271" spans="1:14" ht="12.75" customHeight="1" x14ac:dyDescent="0.25">
      <c r="A271" s="8"/>
      <c r="B271" s="643" t="s">
        <v>308</v>
      </c>
      <c r="C271" s="643"/>
      <c r="D271" s="644"/>
      <c r="E271" s="727"/>
      <c r="F271" s="728"/>
      <c r="G271" s="303">
        <f>G$4</f>
        <v>0</v>
      </c>
      <c r="H271" s="729" t="str">
        <f>IF((E271*G271)=0," ",ROUND((E271*G271),0))</f>
        <v xml:space="preserve"> </v>
      </c>
      <c r="I271" s="730"/>
      <c r="J271" s="126"/>
      <c r="K271" s="731"/>
      <c r="L271" s="732"/>
      <c r="M271" s="733" t="str">
        <f>IF(IF(H271=" ",0,H271)+K271=0," ",IF(H271=" ",0,H271)+K271)</f>
        <v xml:space="preserve"> </v>
      </c>
      <c r="N271" s="734"/>
    </row>
    <row r="272" spans="1:14" ht="24" customHeight="1" x14ac:dyDescent="0.3">
      <c r="A272" s="635" t="s">
        <v>255</v>
      </c>
      <c r="B272" s="635"/>
      <c r="C272" s="635"/>
      <c r="D272" s="636"/>
      <c r="E272" s="740">
        <f>SUM(E269:F270)</f>
        <v>0</v>
      </c>
      <c r="F272" s="741"/>
      <c r="G272" s="268"/>
      <c r="H272" s="742">
        <f>SUM(H269:I270)</f>
        <v>0</v>
      </c>
      <c r="I272" s="741"/>
      <c r="J272" s="132"/>
      <c r="K272" s="745">
        <f>SUM(K269:L270)</f>
        <v>0</v>
      </c>
      <c r="L272" s="746"/>
      <c r="M272" s="740">
        <f>SUM(M269:N270)</f>
        <v>0</v>
      </c>
      <c r="N272" s="741"/>
    </row>
    <row r="273" spans="1:14" x14ac:dyDescent="0.25">
      <c r="A273" s="204" t="s">
        <v>157</v>
      </c>
      <c r="B273" s="204"/>
      <c r="C273" s="204"/>
      <c r="D273" s="204"/>
      <c r="E273" s="796"/>
      <c r="F273" s="797"/>
      <c r="G273" s="222"/>
      <c r="H273" s="842"/>
      <c r="I273" s="843"/>
      <c r="J273" s="233"/>
      <c r="K273" s="804">
        <f>-H273</f>
        <v>0</v>
      </c>
      <c r="L273" s="805"/>
      <c r="M273" s="818">
        <f>IF(ISERROR(OR(H273,K273)),"",H273+K273)</f>
        <v>0</v>
      </c>
      <c r="N273" s="819"/>
    </row>
    <row r="274" spans="1:14" ht="14.25" customHeight="1" x14ac:dyDescent="0.3">
      <c r="A274" s="593" t="s">
        <v>108</v>
      </c>
      <c r="B274" s="593"/>
      <c r="C274" s="593"/>
      <c r="D274" s="593"/>
      <c r="E274" s="740">
        <f>E268+E272+E273</f>
        <v>0</v>
      </c>
      <c r="F274" s="741"/>
      <c r="G274" s="228"/>
      <c r="H274" s="742">
        <f>H268+H272+H273</f>
        <v>0</v>
      </c>
      <c r="I274" s="741"/>
      <c r="J274" s="132"/>
      <c r="K274" s="745">
        <f>SUM(K268,K272,K273)</f>
        <v>0</v>
      </c>
      <c r="L274" s="746"/>
      <c r="M274" s="740">
        <f>M268+M272</f>
        <v>0</v>
      </c>
      <c r="N274" s="741"/>
    </row>
    <row r="275" spans="1:14" ht="13.5" customHeight="1" x14ac:dyDescent="0.25">
      <c r="A275" s="174" t="s">
        <v>119</v>
      </c>
      <c r="B275" s="174"/>
      <c r="C275" s="174"/>
      <c r="D275" s="174"/>
      <c r="E275" s="779">
        <f>SUM(E14:E30)-SUM(F14:F30)</f>
        <v>0</v>
      </c>
      <c r="F275" s="780"/>
      <c r="G275" s="226"/>
      <c r="H275" s="810">
        <f>SUM(H14:H30)-SUM(I14:I30)</f>
        <v>0</v>
      </c>
      <c r="I275" s="780"/>
      <c r="J275" s="179"/>
      <c r="K275" s="801"/>
      <c r="L275" s="802"/>
      <c r="M275" s="779">
        <f>SUM(M14:M30)-SUM(N14:N30)</f>
        <v>0</v>
      </c>
      <c r="N275" s="780"/>
    </row>
    <row r="276" spans="1:14" ht="14.25" customHeight="1" x14ac:dyDescent="0.3">
      <c r="A276" s="117" t="s">
        <v>201</v>
      </c>
      <c r="B276" s="68"/>
      <c r="C276" s="68"/>
      <c r="D276" s="68"/>
      <c r="E276" s="68"/>
      <c r="F276" s="68"/>
      <c r="G276" s="141"/>
      <c r="H276" s="10"/>
      <c r="I276" s="10"/>
      <c r="J276" s="91"/>
      <c r="K276" s="91"/>
      <c r="L276" s="91"/>
      <c r="M276" s="10"/>
      <c r="N276" s="10"/>
    </row>
    <row r="277" spans="1:14" ht="26.25" customHeight="1" x14ac:dyDescent="0.3">
      <c r="A277" s="793" t="s">
        <v>202</v>
      </c>
      <c r="B277" s="793"/>
      <c r="C277" s="793"/>
      <c r="D277" s="793"/>
      <c r="E277" s="793"/>
      <c r="F277" s="793"/>
      <c r="G277" s="793"/>
      <c r="H277" s="793"/>
      <c r="I277" s="793"/>
      <c r="J277" s="793"/>
      <c r="K277" s="793"/>
      <c r="L277" s="793"/>
      <c r="M277" s="793"/>
      <c r="N277" s="793"/>
    </row>
    <row r="278" spans="1:14" ht="14.25" customHeight="1" x14ac:dyDescent="0.3">
      <c r="A278" s="166" t="s">
        <v>103</v>
      </c>
      <c r="B278" s="660" t="s">
        <v>346</v>
      </c>
      <c r="C278" s="660"/>
      <c r="D278" s="660"/>
      <c r="E278" s="660"/>
      <c r="F278" s="660"/>
      <c r="G278" s="660"/>
      <c r="H278" s="660"/>
      <c r="I278" s="660"/>
      <c r="J278" s="660"/>
      <c r="K278" s="660"/>
      <c r="L278" s="660"/>
      <c r="M278" s="660"/>
      <c r="N278" s="660"/>
    </row>
    <row r="279" spans="1:14" ht="24" customHeight="1" x14ac:dyDescent="0.3">
      <c r="A279" s="169" t="s">
        <v>164</v>
      </c>
      <c r="B279" s="660" t="s">
        <v>206</v>
      </c>
      <c r="C279" s="660"/>
      <c r="D279" s="660"/>
      <c r="E279" s="660"/>
      <c r="F279" s="660"/>
      <c r="G279" s="660"/>
      <c r="H279" s="660"/>
      <c r="I279" s="660"/>
      <c r="J279" s="660"/>
      <c r="K279" s="660"/>
      <c r="L279" s="660"/>
      <c r="M279" s="660"/>
      <c r="N279" s="660"/>
    </row>
    <row r="280" spans="1:14" ht="18" customHeight="1" x14ac:dyDescent="0.25"/>
    <row r="281" spans="1:14" ht="15.75" customHeight="1" x14ac:dyDescent="0.25">
      <c r="A281" s="601" t="s">
        <v>269</v>
      </c>
      <c r="B281" s="602"/>
      <c r="C281" s="602"/>
      <c r="D281" s="602"/>
      <c r="E281" s="602"/>
      <c r="F281" s="602"/>
      <c r="G281" s="602"/>
      <c r="H281" s="602"/>
      <c r="I281" s="602"/>
      <c r="J281" s="602"/>
      <c r="K281" s="602"/>
      <c r="L281" s="602"/>
      <c r="M281" s="602"/>
      <c r="N281" s="603"/>
    </row>
    <row r="282" spans="1:14" s="54" customFormat="1" ht="12" customHeight="1" x14ac:dyDescent="0.25">
      <c r="A282" s="105"/>
      <c r="B282" s="105"/>
      <c r="C282" s="105"/>
      <c r="D282" s="105"/>
      <c r="E282" s="762" t="s">
        <v>182</v>
      </c>
      <c r="F282" s="763"/>
      <c r="G282" s="153" t="s">
        <v>181</v>
      </c>
      <c r="H282" s="788" t="s">
        <v>253</v>
      </c>
      <c r="I282" s="789"/>
      <c r="J282" s="790" t="s">
        <v>177</v>
      </c>
      <c r="K282" s="790"/>
      <c r="L282" s="790"/>
      <c r="M282" s="762" t="s">
        <v>195</v>
      </c>
      <c r="N282" s="763"/>
    </row>
    <row r="283" spans="1:14" s="51" customFormat="1" ht="13.5" customHeight="1" x14ac:dyDescent="0.25">
      <c r="A283" s="637"/>
      <c r="B283" s="638"/>
      <c r="C283" s="638"/>
      <c r="D283" s="639"/>
      <c r="E283" s="620" t="s">
        <v>172</v>
      </c>
      <c r="F283" s="622"/>
      <c r="G283" s="806" t="s">
        <v>173</v>
      </c>
      <c r="H283" s="621" t="s">
        <v>179</v>
      </c>
      <c r="I283" s="622"/>
      <c r="J283" s="620" t="s">
        <v>150</v>
      </c>
      <c r="K283" s="621"/>
      <c r="L283" s="622"/>
      <c r="M283" s="620" t="s">
        <v>111</v>
      </c>
      <c r="N283" s="622"/>
    </row>
    <row r="284" spans="1:14" s="51" customFormat="1" ht="11.25" customHeight="1" x14ac:dyDescent="0.25">
      <c r="A284" s="640"/>
      <c r="B284" s="641"/>
      <c r="C284" s="641"/>
      <c r="D284" s="642"/>
      <c r="E284" s="623"/>
      <c r="F284" s="625"/>
      <c r="G284" s="807"/>
      <c r="H284" s="624"/>
      <c r="I284" s="625"/>
      <c r="J284" s="623"/>
      <c r="K284" s="624"/>
      <c r="L284" s="625"/>
      <c r="M284" s="623"/>
      <c r="N284" s="625"/>
    </row>
    <row r="285" spans="1:14" ht="14.25" customHeight="1" x14ac:dyDescent="0.3">
      <c r="A285" s="630" t="s">
        <v>120</v>
      </c>
      <c r="B285" s="630"/>
      <c r="C285" s="630"/>
      <c r="D285" s="630"/>
      <c r="E285" s="781"/>
      <c r="F285" s="782"/>
      <c r="G285" s="158"/>
      <c r="H285" s="747"/>
      <c r="I285" s="748"/>
      <c r="J285" s="162"/>
      <c r="K285" s="775"/>
      <c r="L285" s="776"/>
      <c r="M285" s="808"/>
      <c r="N285" s="748"/>
    </row>
    <row r="286" spans="1:14" x14ac:dyDescent="0.25">
      <c r="A286" s="17" t="s">
        <v>15</v>
      </c>
      <c r="B286" s="14"/>
      <c r="C286" s="14"/>
      <c r="D286" s="14"/>
      <c r="E286" s="791"/>
      <c r="F286" s="792"/>
      <c r="G286" s="157"/>
      <c r="H286" s="825"/>
      <c r="I286" s="787"/>
      <c r="J286" s="31"/>
      <c r="K286" s="786"/>
      <c r="L286" s="787"/>
      <c r="M286" s="817"/>
      <c r="N286" s="787"/>
    </row>
    <row r="287" spans="1:14" x14ac:dyDescent="0.25">
      <c r="A287" s="4"/>
      <c r="B287" s="245" t="s">
        <v>76</v>
      </c>
      <c r="C287" s="14"/>
      <c r="D287" s="14"/>
      <c r="E287" s="773" t="str">
        <f>IF(E154=" ",F154,-E154)</f>
        <v xml:space="preserve"> </v>
      </c>
      <c r="F287" s="774"/>
      <c r="G287" s="231"/>
      <c r="H287" s="783" t="str">
        <f>IF(H154=" ",I154,-H154)</f>
        <v xml:space="preserve"> </v>
      </c>
      <c r="I287" s="774"/>
      <c r="J287" s="184"/>
      <c r="K287" s="824">
        <f>+L154-K154</f>
        <v>0</v>
      </c>
      <c r="L287" s="774"/>
      <c r="M287" s="773" t="str">
        <f>IF(M154=" ",N154,-M154)</f>
        <v xml:space="preserve"> </v>
      </c>
      <c r="N287" s="774"/>
    </row>
    <row r="288" spans="1:14" x14ac:dyDescent="0.25">
      <c r="A288" s="42"/>
      <c r="B288" s="11" t="s">
        <v>121</v>
      </c>
      <c r="C288" s="14"/>
      <c r="D288" s="11"/>
      <c r="E288" s="737"/>
      <c r="F288" s="736"/>
      <c r="G288" s="157"/>
      <c r="H288" s="739"/>
      <c r="I288" s="736"/>
      <c r="J288" s="131"/>
      <c r="K288" s="735"/>
      <c r="L288" s="736"/>
      <c r="M288" s="737"/>
      <c r="N288" s="736"/>
    </row>
    <row r="289" spans="1:14" x14ac:dyDescent="0.25">
      <c r="B289" s="8"/>
      <c r="C289" s="13" t="s">
        <v>330</v>
      </c>
      <c r="D289" s="11"/>
      <c r="E289" s="773" t="str">
        <f>IF(E258=0," ",E258)</f>
        <v xml:space="preserve"> </v>
      </c>
      <c r="F289" s="774"/>
      <c r="G289" s="231"/>
      <c r="H289" s="783" t="str">
        <f>IF(H258=0," ",H258)</f>
        <v xml:space="preserve"> </v>
      </c>
      <c r="I289" s="774"/>
      <c r="J289" s="125"/>
      <c r="K289" s="723"/>
      <c r="L289" s="724"/>
      <c r="M289" s="725" t="str">
        <f>IF(IF(H289=" ",0,H289)+K289=0," ",IF(H289=" ",0,H289)+K289)</f>
        <v xml:space="preserve"> </v>
      </c>
      <c r="N289" s="726"/>
    </row>
    <row r="290" spans="1:14" x14ac:dyDescent="0.25">
      <c r="A290" s="42"/>
      <c r="B290" s="11"/>
      <c r="C290" s="14" t="s">
        <v>101</v>
      </c>
      <c r="D290" s="11"/>
      <c r="E290" s="737"/>
      <c r="F290" s="736"/>
      <c r="G290" s="157"/>
      <c r="H290" s="739"/>
      <c r="I290" s="736"/>
      <c r="J290" s="131"/>
      <c r="K290" s="735"/>
      <c r="L290" s="736"/>
      <c r="M290" s="737"/>
      <c r="N290" s="736"/>
    </row>
    <row r="291" spans="1:14" s="551" customFormat="1" x14ac:dyDescent="0.25">
      <c r="A291" s="6"/>
      <c r="B291" s="8"/>
      <c r="C291" s="815" t="s">
        <v>341</v>
      </c>
      <c r="D291" s="816"/>
      <c r="E291" s="773" t="str">
        <f>IF(E259=0," ",E259)</f>
        <v xml:space="preserve"> </v>
      </c>
      <c r="F291" s="774"/>
      <c r="G291" s="231"/>
      <c r="H291" s="783" t="str">
        <f>IF(H259=0," ",H259)</f>
        <v xml:space="preserve"> </v>
      </c>
      <c r="I291" s="774"/>
      <c r="J291" s="125"/>
      <c r="K291" s="723"/>
      <c r="L291" s="724"/>
      <c r="M291" s="725" t="str">
        <f>IF(IF(H291=" ",0,H291)+K291=0," ",IF(H291=" ",0,H291)+K291)</f>
        <v xml:space="preserve"> </v>
      </c>
      <c r="N291" s="726"/>
    </row>
    <row r="292" spans="1:14" x14ac:dyDescent="0.25">
      <c r="B292" s="61"/>
      <c r="C292" s="696" t="s">
        <v>168</v>
      </c>
      <c r="D292" s="697"/>
      <c r="E292" s="720"/>
      <c r="F292" s="721"/>
      <c r="G292" s="193">
        <f>G$5</f>
        <v>0</v>
      </c>
      <c r="H292" s="783" t="str">
        <f>IF((E292*G292)=0," ",ROUND((E292*G292),0))</f>
        <v xml:space="preserve"> </v>
      </c>
      <c r="I292" s="774"/>
      <c r="J292" s="125"/>
      <c r="K292" s="723"/>
      <c r="L292" s="724"/>
      <c r="M292" s="725" t="str">
        <f>IF(IF(H292=" ",0,H292)+K292=0," ",IF(H292=" ",0,H292)+K292)</f>
        <v xml:space="preserve"> </v>
      </c>
      <c r="N292" s="726"/>
    </row>
    <row r="293" spans="1:14" ht="12.75" customHeight="1" x14ac:dyDescent="0.25">
      <c r="B293" s="556" t="s">
        <v>123</v>
      </c>
      <c r="C293" s="556"/>
      <c r="D293" s="556"/>
      <c r="E293" s="737"/>
      <c r="F293" s="736"/>
      <c r="G293" s="199"/>
      <c r="H293" s="739"/>
      <c r="I293" s="736"/>
      <c r="J293" s="131"/>
      <c r="K293" s="735"/>
      <c r="L293" s="736"/>
      <c r="M293" s="737"/>
      <c r="N293" s="736"/>
    </row>
    <row r="294" spans="1:14" ht="12.75" customHeight="1" x14ac:dyDescent="0.25">
      <c r="B294" s="65"/>
      <c r="C294" s="67" t="s">
        <v>9</v>
      </c>
      <c r="D294" s="63"/>
      <c r="E294" s="720"/>
      <c r="F294" s="721"/>
      <c r="G294" s="157"/>
      <c r="H294" s="722"/>
      <c r="I294" s="721"/>
      <c r="J294" s="125"/>
      <c r="K294" s="723"/>
      <c r="L294" s="724"/>
      <c r="M294" s="725" t="str">
        <f t="shared" ref="M294:M301" si="31">IF(IF(H294=" ",0,H294)+K294=0," ",IF(H294=" ",0,H294)+K294)</f>
        <v xml:space="preserve"> </v>
      </c>
      <c r="N294" s="726"/>
    </row>
    <row r="295" spans="1:14" ht="12.75" customHeight="1" x14ac:dyDescent="0.25">
      <c r="B295" s="68"/>
      <c r="C295" s="67" t="s">
        <v>11</v>
      </c>
      <c r="D295" s="63"/>
      <c r="E295" s="720"/>
      <c r="F295" s="721"/>
      <c r="G295" s="157"/>
      <c r="H295" s="722"/>
      <c r="I295" s="721"/>
      <c r="J295" s="125"/>
      <c r="K295" s="723"/>
      <c r="L295" s="724"/>
      <c r="M295" s="725" t="str">
        <f t="shared" si="31"/>
        <v xml:space="preserve"> </v>
      </c>
      <c r="N295" s="726"/>
    </row>
    <row r="296" spans="1:14" ht="12.75" customHeight="1" x14ac:dyDescent="0.25">
      <c r="B296" s="68"/>
      <c r="C296" s="67" t="s">
        <v>338</v>
      </c>
      <c r="D296" s="63"/>
      <c r="E296" s="720"/>
      <c r="F296" s="721"/>
      <c r="G296" s="157"/>
      <c r="H296" s="722"/>
      <c r="I296" s="721"/>
      <c r="J296" s="125"/>
      <c r="K296" s="723"/>
      <c r="L296" s="724"/>
      <c r="M296" s="725" t="str">
        <f t="shared" si="31"/>
        <v xml:space="preserve"> </v>
      </c>
      <c r="N296" s="726"/>
    </row>
    <row r="297" spans="1:14" ht="12.75" customHeight="1" x14ac:dyDescent="0.25">
      <c r="B297" s="68"/>
      <c r="C297" s="67" t="s">
        <v>28</v>
      </c>
      <c r="D297" s="63"/>
      <c r="E297" s="720"/>
      <c r="F297" s="721"/>
      <c r="G297" s="157"/>
      <c r="H297" s="722"/>
      <c r="I297" s="721"/>
      <c r="J297" s="125"/>
      <c r="K297" s="723"/>
      <c r="L297" s="724"/>
      <c r="M297" s="725" t="str">
        <f t="shared" si="31"/>
        <v xml:space="preserve"> </v>
      </c>
      <c r="N297" s="726"/>
    </row>
    <row r="298" spans="1:14" ht="12.75" customHeight="1" x14ac:dyDescent="0.25">
      <c r="B298" s="68"/>
      <c r="C298" s="67" t="s">
        <v>339</v>
      </c>
      <c r="D298" s="63"/>
      <c r="E298" s="720"/>
      <c r="F298" s="721"/>
      <c r="G298" s="157"/>
      <c r="H298" s="722"/>
      <c r="I298" s="721"/>
      <c r="J298" s="125"/>
      <c r="K298" s="723"/>
      <c r="L298" s="724"/>
      <c r="M298" s="725" t="str">
        <f t="shared" si="31"/>
        <v xml:space="preserve"> </v>
      </c>
      <c r="N298" s="726"/>
    </row>
    <row r="299" spans="1:14" ht="12.75" customHeight="1" x14ac:dyDescent="0.25">
      <c r="B299" s="68"/>
      <c r="C299" s="67" t="s">
        <v>154</v>
      </c>
      <c r="D299" s="63"/>
      <c r="E299" s="720"/>
      <c r="F299" s="721"/>
      <c r="G299" s="157"/>
      <c r="H299" s="722"/>
      <c r="I299" s="721"/>
      <c r="J299" s="125"/>
      <c r="K299" s="723"/>
      <c r="L299" s="724"/>
      <c r="M299" s="725" t="str">
        <f t="shared" si="31"/>
        <v xml:space="preserve"> </v>
      </c>
      <c r="N299" s="726"/>
    </row>
    <row r="300" spans="1:14" ht="12.75" customHeight="1" x14ac:dyDescent="0.25">
      <c r="B300" s="68"/>
      <c r="C300" s="67" t="s">
        <v>44</v>
      </c>
      <c r="D300" s="63"/>
      <c r="E300" s="720"/>
      <c r="F300" s="721"/>
      <c r="G300" s="157"/>
      <c r="H300" s="722"/>
      <c r="I300" s="721"/>
      <c r="J300" s="125"/>
      <c r="K300" s="723"/>
      <c r="L300" s="724"/>
      <c r="M300" s="725" t="str">
        <f t="shared" si="31"/>
        <v xml:space="preserve"> </v>
      </c>
      <c r="N300" s="726"/>
    </row>
    <row r="301" spans="1:14" ht="12.75" customHeight="1" x14ac:dyDescent="0.25">
      <c r="B301" s="66"/>
      <c r="C301" s="67" t="s">
        <v>23</v>
      </c>
      <c r="D301" s="63"/>
      <c r="E301" s="720"/>
      <c r="F301" s="721"/>
      <c r="G301" s="157"/>
      <c r="H301" s="722"/>
      <c r="I301" s="721"/>
      <c r="J301" s="125"/>
      <c r="K301" s="723"/>
      <c r="L301" s="724"/>
      <c r="M301" s="725" t="str">
        <f t="shared" si="31"/>
        <v xml:space="preserve"> </v>
      </c>
      <c r="N301" s="726"/>
    </row>
    <row r="302" spans="1:14" x14ac:dyDescent="0.25">
      <c r="A302" s="868" t="s">
        <v>35</v>
      </c>
      <c r="B302" s="868"/>
      <c r="C302" s="868"/>
      <c r="D302" s="869"/>
      <c r="E302" s="737"/>
      <c r="F302" s="736"/>
      <c r="G302" s="199"/>
      <c r="H302" s="739"/>
      <c r="I302" s="736"/>
      <c r="J302" s="131"/>
      <c r="K302" s="480"/>
      <c r="L302" s="479"/>
      <c r="M302" s="737"/>
      <c r="N302" s="736"/>
    </row>
    <row r="303" spans="1:14" ht="12.75" customHeight="1" x14ac:dyDescent="0.25">
      <c r="B303" s="67" t="s">
        <v>322</v>
      </c>
      <c r="C303" s="67"/>
      <c r="D303" s="63"/>
      <c r="E303" s="772"/>
      <c r="F303" s="752"/>
      <c r="G303" s="193">
        <f>G$5</f>
        <v>0</v>
      </c>
      <c r="H303" s="783" t="str">
        <f>IF((E303*G303)=0," ",ROUND((E303*G303),0))</f>
        <v xml:space="preserve"> </v>
      </c>
      <c r="I303" s="774"/>
      <c r="J303" s="125"/>
      <c r="K303" s="723"/>
      <c r="L303" s="724"/>
      <c r="M303" s="725" t="str">
        <f>IF(IF(H303=" ",0,H303)+K303=0," ",IF(H303=" ",0,H303)+K303)</f>
        <v xml:space="preserve"> </v>
      </c>
      <c r="N303" s="726"/>
    </row>
    <row r="304" spans="1:14" ht="12.75" customHeight="1" x14ac:dyDescent="0.25">
      <c r="B304" s="67" t="s">
        <v>343</v>
      </c>
      <c r="C304" s="67"/>
      <c r="D304" s="63"/>
      <c r="E304" s="773" t="str">
        <f>IF(E257=0," ",E257)</f>
        <v xml:space="preserve"> </v>
      </c>
      <c r="F304" s="774"/>
      <c r="G304" s="231"/>
      <c r="H304" s="783" t="str">
        <f>IF(H257=0," ",H257)</f>
        <v xml:space="preserve"> </v>
      </c>
      <c r="I304" s="774"/>
      <c r="J304" s="125"/>
      <c r="K304" s="723"/>
      <c r="L304" s="724"/>
      <c r="M304" s="725" t="str">
        <f>IF(IF(H304=" ",0,H304)+K304=0," ",IF(H304=" ",0,H304)+K304)</f>
        <v xml:space="preserve"> </v>
      </c>
      <c r="N304" s="726"/>
    </row>
    <row r="305" spans="1:14" ht="12.75" customHeight="1" x14ac:dyDescent="0.25">
      <c r="B305" s="67" t="s">
        <v>323</v>
      </c>
      <c r="C305" s="67"/>
      <c r="D305" s="63"/>
      <c r="E305" s="773" t="str">
        <f>IF(-E202+F202=0," ",-E202+F202)</f>
        <v xml:space="preserve"> </v>
      </c>
      <c r="F305" s="774"/>
      <c r="G305" s="231"/>
      <c r="H305" s="783" t="str">
        <f>IF(-IF(H202=" ",0,H202)+IF(I202=" ",0,I202)=0," ",-IF(H202=" ",0,H202)+IF(I202=" ",0,I202))</f>
        <v xml:space="preserve"> </v>
      </c>
      <c r="I305" s="774"/>
      <c r="J305" s="125"/>
      <c r="K305" s="723"/>
      <c r="L305" s="724"/>
      <c r="M305" s="725" t="str">
        <f>IF(IF(H305=" ",0,H305)+K305=0," ",IF(H305=" ",0,H305)+K305)</f>
        <v xml:space="preserve"> </v>
      </c>
      <c r="N305" s="726"/>
    </row>
    <row r="306" spans="1:14" ht="12.75" customHeight="1" x14ac:dyDescent="0.25">
      <c r="B306" s="67" t="s">
        <v>344</v>
      </c>
      <c r="C306" s="67"/>
      <c r="D306" s="63"/>
      <c r="E306" s="772"/>
      <c r="F306" s="752"/>
      <c r="G306" s="193">
        <f>G$5</f>
        <v>0</v>
      </c>
      <c r="H306" s="783" t="str">
        <f>IF((E306*G306)=0," ",ROUND((E306*G306),0))</f>
        <v xml:space="preserve"> </v>
      </c>
      <c r="I306" s="774"/>
      <c r="J306" s="125"/>
      <c r="K306" s="723"/>
      <c r="L306" s="724"/>
      <c r="M306" s="725" t="str">
        <f>IF(IF(H306=" ",0,H306)+K306=0," ",IF(H306=" ",0,H306)+K306)</f>
        <v xml:space="preserve"> </v>
      </c>
      <c r="N306" s="726"/>
    </row>
    <row r="307" spans="1:14" ht="12.75" customHeight="1" x14ac:dyDescent="0.25">
      <c r="A307" s="599" t="s">
        <v>170</v>
      </c>
      <c r="B307" s="599"/>
      <c r="C307" s="599"/>
      <c r="D307" s="685"/>
      <c r="E307" s="784"/>
      <c r="F307" s="785"/>
      <c r="G307" s="220"/>
      <c r="H307" s="739"/>
      <c r="I307" s="736"/>
      <c r="J307" s="131"/>
      <c r="K307" s="480"/>
      <c r="L307" s="479"/>
      <c r="M307" s="737"/>
      <c r="N307" s="736"/>
    </row>
    <row r="308" spans="1:14" ht="37.5" customHeight="1" x14ac:dyDescent="0.25">
      <c r="B308" s="556" t="s">
        <v>273</v>
      </c>
      <c r="C308" s="556"/>
      <c r="D308" s="556"/>
      <c r="E308" s="737"/>
      <c r="F308" s="736"/>
      <c r="G308" s="199"/>
      <c r="H308" s="739"/>
      <c r="I308" s="736"/>
      <c r="J308" s="131"/>
      <c r="K308" s="735"/>
      <c r="L308" s="736"/>
      <c r="M308" s="737"/>
      <c r="N308" s="736"/>
    </row>
    <row r="309" spans="1:14" ht="12.75" customHeight="1" x14ac:dyDescent="0.25">
      <c r="C309" s="67" t="s">
        <v>93</v>
      </c>
      <c r="D309" s="63"/>
      <c r="E309" s="773" t="str">
        <f>IF(-E206+F206=0," ",-E206+F206)</f>
        <v xml:space="preserve"> </v>
      </c>
      <c r="F309" s="774"/>
      <c r="G309" s="231"/>
      <c r="H309" s="783" t="str">
        <f>IF(-IF(H206=" ",0,H206)+IF(I206=" ",0,I206)=0," ",-IF(H206=" ",0,H206)+IF(I206=" ",0,I206))</f>
        <v xml:space="preserve"> </v>
      </c>
      <c r="I309" s="774"/>
      <c r="J309" s="125"/>
      <c r="K309" s="723"/>
      <c r="L309" s="724"/>
      <c r="M309" s="725" t="str">
        <f>IF(IF(H309=" ",0,H309)+K309=0," ",IF(H309=" ",0,H309)+K309)</f>
        <v xml:space="preserve"> </v>
      </c>
      <c r="N309" s="726"/>
    </row>
    <row r="310" spans="1:14" ht="12.75" customHeight="1" x14ac:dyDescent="0.25">
      <c r="C310" s="67" t="s">
        <v>125</v>
      </c>
      <c r="D310" s="63"/>
      <c r="E310" s="773" t="str">
        <f>IF(-E166+F166=0," ",-E166+F166)</f>
        <v xml:space="preserve"> </v>
      </c>
      <c r="F310" s="774"/>
      <c r="G310" s="231"/>
      <c r="H310" s="783" t="str">
        <f>IF(-IF(H166=" ",0,H166)+IF(I166=" ",0,I166)=0," ",-IF(H166=" ",0,H166)+IF(I166=" ",0,I166))</f>
        <v xml:space="preserve"> </v>
      </c>
      <c r="I310" s="774"/>
      <c r="J310" s="125"/>
      <c r="K310" s="723"/>
      <c r="L310" s="724"/>
      <c r="M310" s="725" t="str">
        <f>IF(IF(H310=" ",0,H310)+K310=0," ",IF(H310=" ",0,H310)+K310)</f>
        <v xml:space="preserve"> </v>
      </c>
      <c r="N310" s="726"/>
    </row>
    <row r="311" spans="1:14" ht="13.5" customHeight="1" x14ac:dyDescent="0.25">
      <c r="B311" s="556" t="s">
        <v>213</v>
      </c>
      <c r="C311" s="556"/>
      <c r="D311" s="556"/>
      <c r="E311" s="737"/>
      <c r="F311" s="736"/>
      <c r="G311" s="199"/>
      <c r="H311" s="739"/>
      <c r="I311" s="736"/>
      <c r="J311" s="131"/>
      <c r="K311" s="735"/>
      <c r="L311" s="736"/>
      <c r="M311" s="737"/>
      <c r="N311" s="736"/>
    </row>
    <row r="312" spans="1:14" ht="12.75" customHeight="1" x14ac:dyDescent="0.25">
      <c r="C312" s="67" t="s">
        <v>198</v>
      </c>
      <c r="D312" s="63"/>
      <c r="E312" s="772"/>
      <c r="F312" s="752"/>
      <c r="G312" s="157"/>
      <c r="H312" s="751"/>
      <c r="I312" s="752"/>
      <c r="J312" s="125"/>
      <c r="K312" s="723"/>
      <c r="L312" s="724"/>
      <c r="M312" s="725" t="str">
        <f>IF(IF(H312=" ",0,H312)+K312=0," ",IF(H312=" ",0,H312)+K312)</f>
        <v xml:space="preserve"> </v>
      </c>
      <c r="N312" s="726"/>
    </row>
    <row r="313" spans="1:14" ht="12.75" customHeight="1" x14ac:dyDescent="0.25">
      <c r="C313" s="67" t="s">
        <v>214</v>
      </c>
      <c r="D313" s="63"/>
      <c r="E313" s="772"/>
      <c r="F313" s="752"/>
      <c r="G313" s="157"/>
      <c r="H313" s="751"/>
      <c r="I313" s="752"/>
      <c r="J313" s="125"/>
      <c r="K313" s="723"/>
      <c r="L313" s="724"/>
      <c r="M313" s="725" t="str">
        <f>IF(IF(H313=" ",0,H313)+K313=0," ",IF(H313=" ",0,H313)+K313)</f>
        <v xml:space="preserve"> </v>
      </c>
      <c r="N313" s="726"/>
    </row>
    <row r="314" spans="1:14" ht="12.75" customHeight="1" x14ac:dyDescent="0.25">
      <c r="A314" s="7" t="s">
        <v>126</v>
      </c>
      <c r="B314" s="67"/>
      <c r="C314" s="67"/>
      <c r="D314" s="63"/>
      <c r="E314" s="737"/>
      <c r="F314" s="736"/>
      <c r="G314" s="199"/>
      <c r="H314" s="739"/>
      <c r="I314" s="736"/>
      <c r="J314" s="131"/>
      <c r="K314" s="480"/>
      <c r="L314" s="479"/>
      <c r="M314" s="737"/>
      <c r="N314" s="736"/>
    </row>
    <row r="315" spans="1:14" ht="12.75" customHeight="1" x14ac:dyDescent="0.25">
      <c r="B315" s="67" t="s">
        <v>127</v>
      </c>
      <c r="C315" s="67"/>
      <c r="D315" s="63"/>
      <c r="E315" s="720"/>
      <c r="F315" s="721"/>
      <c r="G315" s="193">
        <f t="shared" ref="G315:G321" si="32">G$5</f>
        <v>0</v>
      </c>
      <c r="H315" s="783" t="str">
        <f t="shared" ref="H315:H321" si="33">IF((E315*G315)=0," ",ROUND((E315*G315),0))</f>
        <v xml:space="preserve"> </v>
      </c>
      <c r="I315" s="774"/>
      <c r="J315" s="125"/>
      <c r="K315" s="723"/>
      <c r="L315" s="724"/>
      <c r="M315" s="725" t="str">
        <f t="shared" ref="M315:M321" si="34">IF(IF(H315=" ",0,H315)+K315=0," ",IF(H315=" ",0,H315)+K315)</f>
        <v xml:space="preserve"> </v>
      </c>
      <c r="N315" s="726"/>
    </row>
    <row r="316" spans="1:14" ht="12.75" customHeight="1" x14ac:dyDescent="0.25">
      <c r="B316" s="67" t="s">
        <v>50</v>
      </c>
      <c r="C316" s="67"/>
      <c r="D316" s="63"/>
      <c r="E316" s="720"/>
      <c r="F316" s="721"/>
      <c r="G316" s="193">
        <f t="shared" si="32"/>
        <v>0</v>
      </c>
      <c r="H316" s="783" t="str">
        <f t="shared" si="33"/>
        <v xml:space="preserve"> </v>
      </c>
      <c r="I316" s="774"/>
      <c r="J316" s="125"/>
      <c r="K316" s="723"/>
      <c r="L316" s="724"/>
      <c r="M316" s="725" t="str">
        <f t="shared" si="34"/>
        <v xml:space="preserve"> </v>
      </c>
      <c r="N316" s="726"/>
    </row>
    <row r="317" spans="1:14" ht="12.75" customHeight="1" x14ac:dyDescent="0.25">
      <c r="B317" s="67" t="s">
        <v>128</v>
      </c>
      <c r="C317" s="67"/>
      <c r="D317" s="63"/>
      <c r="E317" s="720"/>
      <c r="F317" s="721"/>
      <c r="G317" s="157"/>
      <c r="H317" s="722"/>
      <c r="I317" s="721"/>
      <c r="J317" s="125"/>
      <c r="K317" s="723"/>
      <c r="L317" s="724"/>
      <c r="M317" s="725" t="str">
        <f t="shared" si="34"/>
        <v xml:space="preserve"> </v>
      </c>
      <c r="N317" s="726"/>
    </row>
    <row r="318" spans="1:14" ht="12.75" customHeight="1" x14ac:dyDescent="0.25">
      <c r="B318" s="67" t="s">
        <v>171</v>
      </c>
      <c r="C318" s="67"/>
      <c r="D318" s="63"/>
      <c r="E318" s="720"/>
      <c r="F318" s="721"/>
      <c r="G318" s="157"/>
      <c r="H318" s="722"/>
      <c r="I318" s="721"/>
      <c r="J318" s="125"/>
      <c r="K318" s="723"/>
      <c r="L318" s="724"/>
      <c r="M318" s="725" t="str">
        <f t="shared" si="34"/>
        <v xml:space="preserve"> </v>
      </c>
      <c r="N318" s="726"/>
    </row>
    <row r="319" spans="1:14" x14ac:dyDescent="0.25">
      <c r="A319" s="42"/>
      <c r="B319" s="11" t="s">
        <v>101</v>
      </c>
      <c r="C319" s="14"/>
      <c r="D319" s="11"/>
      <c r="E319" s="737"/>
      <c r="F319" s="736"/>
      <c r="G319" s="157"/>
      <c r="H319" s="739"/>
      <c r="I319" s="736"/>
      <c r="J319" s="131"/>
      <c r="K319" s="735"/>
      <c r="L319" s="736"/>
      <c r="M319" s="737" t="str">
        <f>IF(IF(H319=" ",0,H319)+K319=0," ",IF(H319=" ",0,H319)+K319)</f>
        <v xml:space="preserve"> </v>
      </c>
      <c r="N319" s="736"/>
    </row>
    <row r="320" spans="1:14" ht="12.75" customHeight="1" x14ac:dyDescent="0.25">
      <c r="B320" s="696" t="s">
        <v>122</v>
      </c>
      <c r="C320" s="696"/>
      <c r="D320" s="697"/>
      <c r="E320" s="720"/>
      <c r="F320" s="721"/>
      <c r="G320" s="193">
        <f t="shared" si="32"/>
        <v>0</v>
      </c>
      <c r="H320" s="783" t="str">
        <f t="shared" si="33"/>
        <v xml:space="preserve"> </v>
      </c>
      <c r="I320" s="774"/>
      <c r="J320" s="125"/>
      <c r="K320" s="723"/>
      <c r="L320" s="724"/>
      <c r="M320" s="725" t="str">
        <f t="shared" si="34"/>
        <v xml:space="preserve"> </v>
      </c>
      <c r="N320" s="726"/>
    </row>
    <row r="321" spans="1:14" ht="12.75" customHeight="1" x14ac:dyDescent="0.25">
      <c r="B321" s="698" t="s">
        <v>122</v>
      </c>
      <c r="C321" s="698"/>
      <c r="D321" s="699"/>
      <c r="E321" s="727"/>
      <c r="F321" s="728"/>
      <c r="G321" s="224">
        <f t="shared" si="32"/>
        <v>0</v>
      </c>
      <c r="H321" s="729" t="str">
        <f t="shared" si="33"/>
        <v xml:space="preserve"> </v>
      </c>
      <c r="I321" s="730"/>
      <c r="J321" s="126"/>
      <c r="K321" s="731"/>
      <c r="L321" s="732"/>
      <c r="M321" s="733" t="str">
        <f t="shared" si="34"/>
        <v xml:space="preserve"> </v>
      </c>
      <c r="N321" s="734"/>
    </row>
    <row r="322" spans="1:14" ht="15" customHeight="1" x14ac:dyDescent="0.3">
      <c r="A322" s="635" t="s">
        <v>235</v>
      </c>
      <c r="B322" s="635"/>
      <c r="C322" s="635"/>
      <c r="D322" s="635"/>
      <c r="E322" s="740">
        <f>SUM(E287:F321)</f>
        <v>0</v>
      </c>
      <c r="F322" s="741"/>
      <c r="G322" s="268"/>
      <c r="H322" s="742">
        <f>SUM(H287:I321)</f>
        <v>0</v>
      </c>
      <c r="I322" s="741"/>
      <c r="J322" s="132"/>
      <c r="K322" s="745">
        <f>SUM(K287:L321)</f>
        <v>0</v>
      </c>
      <c r="L322" s="746"/>
      <c r="M322" s="740">
        <f>SUM(M287:N321)</f>
        <v>0</v>
      </c>
      <c r="N322" s="741"/>
    </row>
    <row r="323" spans="1:14" ht="14.25" customHeight="1" x14ac:dyDescent="0.25">
      <c r="A323" s="864" t="s">
        <v>256</v>
      </c>
      <c r="B323" s="864"/>
      <c r="C323" s="864"/>
      <c r="D323" s="864"/>
      <c r="E323" s="764"/>
      <c r="F323" s="765"/>
      <c r="G323" s="304">
        <f>G$4</f>
        <v>0</v>
      </c>
      <c r="H323" s="813" t="str">
        <f>IF((E323*G323)=0," ",ROUND((E323*G323),0))</f>
        <v xml:space="preserve"> </v>
      </c>
      <c r="I323" s="814"/>
      <c r="J323" s="214"/>
      <c r="K323" s="749"/>
      <c r="L323" s="750"/>
      <c r="M323" s="852" t="str">
        <f>IF(IF(H323=" ",0,H323)+K323=0," ",IF(H323=" ",0,H323)+K323)</f>
        <v xml:space="preserve"> </v>
      </c>
      <c r="N323" s="853"/>
    </row>
    <row r="324" spans="1:14" ht="14.25" customHeight="1" x14ac:dyDescent="0.25">
      <c r="A324" s="858" t="s">
        <v>284</v>
      </c>
      <c r="B324" s="858"/>
      <c r="C324" s="858"/>
      <c r="D324" s="859"/>
      <c r="E324" s="760"/>
      <c r="F324" s="761"/>
      <c r="G324" s="271">
        <f>G$4</f>
        <v>0</v>
      </c>
      <c r="H324" s="854" t="str">
        <f>IF((E324*G324)=0," ",ROUND((E324*G324),0))</f>
        <v xml:space="preserve"> </v>
      </c>
      <c r="I324" s="855"/>
      <c r="J324" s="125"/>
      <c r="K324" s="723"/>
      <c r="L324" s="724"/>
      <c r="M324" s="856" t="str">
        <f>IF(IF(H324=" ",0,H324)+K324=0," ",IF(H324=" ",0,H324)+K324)</f>
        <v xml:space="preserve"> </v>
      </c>
      <c r="N324" s="857"/>
    </row>
    <row r="325" spans="1:14" ht="14.25" customHeight="1" x14ac:dyDescent="0.3">
      <c r="A325" s="635" t="s">
        <v>257</v>
      </c>
      <c r="B325" s="635"/>
      <c r="C325" s="635"/>
      <c r="D325" s="635"/>
      <c r="E325" s="740">
        <f>SUM(E323:F324)</f>
        <v>0</v>
      </c>
      <c r="F325" s="741"/>
      <c r="G325" s="268"/>
      <c r="H325" s="740">
        <f>SUM(H323:I324)</f>
        <v>0</v>
      </c>
      <c r="I325" s="741"/>
      <c r="J325" s="267"/>
      <c r="K325" s="742">
        <f>SUM(K323:L324)</f>
        <v>0</v>
      </c>
      <c r="L325" s="741"/>
      <c r="M325" s="740">
        <f>SUM(M323:N324)</f>
        <v>0</v>
      </c>
      <c r="N325" s="741"/>
    </row>
    <row r="326" spans="1:14" x14ac:dyDescent="0.25">
      <c r="A326" s="206" t="s">
        <v>157</v>
      </c>
      <c r="B326" s="207"/>
      <c r="C326" s="207"/>
      <c r="D326" s="207"/>
      <c r="E326" s="777"/>
      <c r="F326" s="778"/>
      <c r="G326" s="269"/>
      <c r="H326" s="860"/>
      <c r="I326" s="861"/>
      <c r="J326" s="270"/>
      <c r="K326" s="743">
        <f>-H326</f>
        <v>0</v>
      </c>
      <c r="L326" s="744"/>
      <c r="M326" s="811">
        <f>IF(ISERROR(OR(H326,K326)),"",H326+K326)</f>
        <v>0</v>
      </c>
      <c r="N326" s="812"/>
    </row>
    <row r="327" spans="1:14" ht="24" customHeight="1" x14ac:dyDescent="0.3">
      <c r="A327" s="593" t="s">
        <v>130</v>
      </c>
      <c r="B327" s="593"/>
      <c r="C327" s="593"/>
      <c r="D327" s="593"/>
      <c r="E327" s="740">
        <f>SUM(E322,E325,E326)</f>
        <v>0</v>
      </c>
      <c r="F327" s="741"/>
      <c r="G327" s="228"/>
      <c r="H327" s="740">
        <f>SUM(H322,H325,H326)</f>
        <v>0</v>
      </c>
      <c r="I327" s="741"/>
      <c r="J327" s="267"/>
      <c r="K327" s="742">
        <f>SUM(K322,K325,K326)</f>
        <v>0</v>
      </c>
      <c r="L327" s="741"/>
      <c r="M327" s="740">
        <f>SUM(M322,M325,M326)</f>
        <v>0</v>
      </c>
      <c r="N327" s="741"/>
    </row>
    <row r="328" spans="1:14" ht="14.25" customHeight="1" x14ac:dyDescent="0.3">
      <c r="A328" s="117" t="s">
        <v>201</v>
      </c>
      <c r="B328" s="68"/>
      <c r="C328" s="68"/>
      <c r="D328" s="68"/>
      <c r="E328" s="68"/>
      <c r="F328" s="68"/>
      <c r="G328" s="141"/>
      <c r="H328" s="10"/>
      <c r="I328" s="10"/>
      <c r="J328" s="91"/>
      <c r="K328" s="91"/>
      <c r="L328" s="91"/>
      <c r="M328" s="10"/>
      <c r="N328" s="10"/>
    </row>
    <row r="329" spans="1:14" ht="26.25" customHeight="1" x14ac:dyDescent="0.3">
      <c r="A329" s="793" t="s">
        <v>203</v>
      </c>
      <c r="B329" s="793"/>
      <c r="C329" s="793"/>
      <c r="D329" s="793"/>
      <c r="E329" s="793"/>
      <c r="F329" s="793"/>
      <c r="G329" s="793"/>
      <c r="H329" s="793"/>
      <c r="I329" s="793"/>
      <c r="J329" s="793"/>
      <c r="K329" s="793"/>
      <c r="L329" s="793"/>
      <c r="M329" s="793"/>
      <c r="N329" s="793"/>
    </row>
    <row r="330" spans="1:14" s="113" customFormat="1" ht="24.75" customHeight="1" x14ac:dyDescent="0.3">
      <c r="A330" s="167" t="s">
        <v>103</v>
      </c>
      <c r="B330" s="660" t="s">
        <v>347</v>
      </c>
      <c r="C330" s="660"/>
      <c r="D330" s="660"/>
      <c r="E330" s="660"/>
      <c r="F330" s="660"/>
      <c r="G330" s="660"/>
      <c r="H330" s="660"/>
      <c r="I330" s="660"/>
      <c r="J330" s="660"/>
      <c r="K330" s="660"/>
      <c r="L330" s="660"/>
      <c r="M330" s="660"/>
      <c r="N330" s="660"/>
    </row>
    <row r="331" spans="1:14" s="113" customFormat="1" ht="13" x14ac:dyDescent="0.3">
      <c r="A331" s="167"/>
      <c r="B331" s="103"/>
      <c r="C331" s="103"/>
      <c r="D331" s="103"/>
      <c r="E331" s="103"/>
      <c r="F331" s="103"/>
      <c r="G331" s="103"/>
      <c r="H331" s="103"/>
      <c r="I331" s="103"/>
      <c r="J331" s="103"/>
      <c r="K331" s="103"/>
      <c r="L331" s="103"/>
      <c r="M331" s="103"/>
      <c r="N331" s="103"/>
    </row>
    <row r="332" spans="1:14" ht="15.75" customHeight="1" x14ac:dyDescent="0.25">
      <c r="A332" s="601" t="s">
        <v>269</v>
      </c>
      <c r="B332" s="602"/>
      <c r="C332" s="602"/>
      <c r="D332" s="602"/>
      <c r="E332" s="602"/>
      <c r="F332" s="602"/>
      <c r="G332" s="602"/>
      <c r="H332" s="602"/>
      <c r="I332" s="602"/>
      <c r="J332" s="602"/>
      <c r="K332" s="602"/>
      <c r="L332" s="602"/>
      <c r="M332" s="602"/>
      <c r="N332" s="603"/>
    </row>
    <row r="333" spans="1:14" s="54" customFormat="1" ht="12" customHeight="1" x14ac:dyDescent="0.25">
      <c r="A333" s="105"/>
      <c r="B333" s="105"/>
      <c r="C333" s="105"/>
      <c r="D333" s="105"/>
      <c r="E333" s="762" t="s">
        <v>182</v>
      </c>
      <c r="F333" s="763"/>
      <c r="G333" s="153" t="s">
        <v>181</v>
      </c>
      <c r="H333" s="788" t="s">
        <v>178</v>
      </c>
      <c r="I333" s="789"/>
      <c r="J333" s="790" t="s">
        <v>177</v>
      </c>
      <c r="K333" s="790"/>
      <c r="L333" s="790"/>
      <c r="M333" s="762" t="s">
        <v>195</v>
      </c>
      <c r="N333" s="763"/>
    </row>
    <row r="334" spans="1:14" s="51" customFormat="1" ht="13.5" customHeight="1" x14ac:dyDescent="0.25">
      <c r="A334" s="637"/>
      <c r="B334" s="638"/>
      <c r="C334" s="638"/>
      <c r="D334" s="639"/>
      <c r="E334" s="620" t="s">
        <v>172</v>
      </c>
      <c r="F334" s="622"/>
      <c r="G334" s="806" t="s">
        <v>173</v>
      </c>
      <c r="H334" s="621" t="s">
        <v>179</v>
      </c>
      <c r="I334" s="622"/>
      <c r="J334" s="620" t="s">
        <v>150</v>
      </c>
      <c r="K334" s="621"/>
      <c r="L334" s="622"/>
      <c r="M334" s="620" t="s">
        <v>111</v>
      </c>
      <c r="N334" s="622"/>
    </row>
    <row r="335" spans="1:14" s="51" customFormat="1" ht="11.25" customHeight="1" x14ac:dyDescent="0.25">
      <c r="A335" s="640"/>
      <c r="B335" s="641"/>
      <c r="C335" s="641"/>
      <c r="D335" s="642"/>
      <c r="E335" s="623"/>
      <c r="F335" s="625"/>
      <c r="G335" s="807"/>
      <c r="H335" s="624"/>
      <c r="I335" s="625"/>
      <c r="J335" s="623"/>
      <c r="K335" s="624"/>
      <c r="L335" s="625"/>
      <c r="M335" s="623"/>
      <c r="N335" s="625"/>
    </row>
    <row r="336" spans="1:14" ht="14.25" customHeight="1" x14ac:dyDescent="0.3">
      <c r="A336" s="630" t="s">
        <v>131</v>
      </c>
      <c r="B336" s="630"/>
      <c r="C336" s="630"/>
      <c r="D336" s="630"/>
      <c r="E336" s="781"/>
      <c r="F336" s="782"/>
      <c r="G336" s="158"/>
      <c r="H336" s="747"/>
      <c r="I336" s="748"/>
      <c r="J336" s="58"/>
      <c r="K336" s="775"/>
      <c r="L336" s="776"/>
      <c r="M336" s="808"/>
      <c r="N336" s="748"/>
    </row>
    <row r="337" spans="1:14" x14ac:dyDescent="0.25">
      <c r="A337" s="11" t="s">
        <v>132</v>
      </c>
      <c r="B337" s="110"/>
      <c r="C337" s="110"/>
      <c r="D337" s="110"/>
      <c r="E337" s="737"/>
      <c r="F337" s="736"/>
      <c r="G337" s="157"/>
      <c r="H337" s="739"/>
      <c r="I337" s="736"/>
      <c r="J337" s="131"/>
      <c r="K337" s="735"/>
      <c r="L337" s="736"/>
      <c r="M337" s="737"/>
      <c r="N337" s="736"/>
    </row>
    <row r="338" spans="1:14" x14ac:dyDescent="0.25">
      <c r="A338" s="11"/>
      <c r="B338" s="11" t="s">
        <v>327</v>
      </c>
      <c r="C338" s="14"/>
      <c r="D338" s="11"/>
      <c r="E338" s="720"/>
      <c r="F338" s="721"/>
      <c r="G338" s="200">
        <f>G$5</f>
        <v>0</v>
      </c>
      <c r="H338" s="783" t="str">
        <f>IF((E338*G338)=0," ",ROUND((E338*G338),0))</f>
        <v xml:space="preserve"> </v>
      </c>
      <c r="I338" s="774"/>
      <c r="J338" s="125"/>
      <c r="K338" s="723"/>
      <c r="L338" s="724"/>
      <c r="M338" s="725" t="str">
        <f>IF(IF(H338=" ",0,H338)+K338=0," ",IF(H338=" ",0,H338)+K338)</f>
        <v xml:space="preserve"> </v>
      </c>
      <c r="N338" s="726"/>
    </row>
    <row r="339" spans="1:14" x14ac:dyDescent="0.25">
      <c r="A339" s="11"/>
      <c r="B339" s="11" t="s">
        <v>328</v>
      </c>
      <c r="C339" s="14"/>
      <c r="D339" s="11"/>
      <c r="E339" s="720"/>
      <c r="F339" s="721"/>
      <c r="G339" s="200">
        <f>G$5</f>
        <v>0</v>
      </c>
      <c r="H339" s="783" t="str">
        <f>IF((E339*G339)=0," ",ROUND((E339*G339),0))</f>
        <v xml:space="preserve"> </v>
      </c>
      <c r="I339" s="774"/>
      <c r="J339" s="125"/>
      <c r="K339" s="723"/>
      <c r="L339" s="724"/>
      <c r="M339" s="725" t="str">
        <f>IF(IF(H339=" ",0,H339)+K339=0," ",IF(H339=" ",0,H339)+K339)</f>
        <v xml:space="preserve"> </v>
      </c>
      <c r="N339" s="726"/>
    </row>
    <row r="340" spans="1:14" x14ac:dyDescent="0.25">
      <c r="A340" s="11" t="s">
        <v>133</v>
      </c>
      <c r="B340" s="542"/>
      <c r="C340" s="14"/>
      <c r="D340" s="11"/>
      <c r="E340" s="737"/>
      <c r="F340" s="736"/>
      <c r="G340" s="157"/>
      <c r="H340" s="867"/>
      <c r="I340" s="736"/>
      <c r="J340" s="131"/>
      <c r="K340" s="735"/>
      <c r="L340" s="736"/>
      <c r="M340" s="737"/>
      <c r="N340" s="736"/>
    </row>
    <row r="341" spans="1:14" x14ac:dyDescent="0.25">
      <c r="A341" s="11"/>
      <c r="B341" s="11" t="s">
        <v>329</v>
      </c>
      <c r="C341" s="14"/>
      <c r="D341" s="11"/>
      <c r="E341" s="720"/>
      <c r="F341" s="721"/>
      <c r="G341" s="200">
        <f>G$5</f>
        <v>0</v>
      </c>
      <c r="H341" s="783" t="str">
        <f>IF((E341*G341)=0," ",ROUND((E341*G341),0))</f>
        <v xml:space="preserve"> </v>
      </c>
      <c r="I341" s="774"/>
      <c r="J341" s="125"/>
      <c r="K341" s="723"/>
      <c r="L341" s="724"/>
      <c r="M341" s="725" t="str">
        <f>IF(IF(H341=" ",0,H341)+K341=0," ",IF(H341=" ",0,H341)+K341)</f>
        <v xml:space="preserve"> </v>
      </c>
      <c r="N341" s="726"/>
    </row>
    <row r="342" spans="1:14" x14ac:dyDescent="0.25">
      <c r="A342" s="11"/>
      <c r="B342" s="11" t="s">
        <v>101</v>
      </c>
      <c r="C342" s="14"/>
      <c r="D342" s="11"/>
      <c r="E342" s="720"/>
      <c r="F342" s="721"/>
      <c r="G342" s="200">
        <f>G$5</f>
        <v>0</v>
      </c>
      <c r="H342" s="783" t="str">
        <f>IF((E342*G342)=0," ",ROUND((E342*G342),0))</f>
        <v xml:space="preserve"> </v>
      </c>
      <c r="I342" s="774"/>
      <c r="J342" s="125"/>
      <c r="K342" s="723"/>
      <c r="L342" s="724"/>
      <c r="M342" s="725" t="str">
        <f>IF(IF(H342=" ",0,H342)+K342=0," ",IF(H342=" ",0,H342)+K342)</f>
        <v xml:space="preserve"> </v>
      </c>
      <c r="N342" s="726"/>
    </row>
    <row r="343" spans="1:14" x14ac:dyDescent="0.25">
      <c r="A343" s="14" t="s">
        <v>134</v>
      </c>
      <c r="B343" s="14"/>
      <c r="C343" s="534"/>
      <c r="D343" s="536"/>
      <c r="E343" s="737"/>
      <c r="F343" s="736"/>
      <c r="G343" s="157"/>
      <c r="H343" s="739"/>
      <c r="I343" s="736"/>
      <c r="J343" s="131"/>
      <c r="K343" s="735"/>
      <c r="L343" s="736"/>
      <c r="M343" s="737"/>
      <c r="N343" s="736"/>
    </row>
    <row r="344" spans="1:14" x14ac:dyDescent="0.25">
      <c r="A344" s="180"/>
      <c r="B344" s="14" t="s">
        <v>301</v>
      </c>
      <c r="C344" s="14"/>
      <c r="D344" s="14"/>
      <c r="E344" s="737"/>
      <c r="F344" s="736"/>
      <c r="G344" s="198"/>
      <c r="H344" s="739"/>
      <c r="I344" s="736"/>
      <c r="J344" s="131"/>
      <c r="K344" s="735"/>
      <c r="L344" s="736"/>
      <c r="M344" s="737"/>
      <c r="N344" s="736"/>
    </row>
    <row r="345" spans="1:14" x14ac:dyDescent="0.25">
      <c r="A345" s="14"/>
      <c r="B345" s="180"/>
      <c r="C345" s="14" t="s">
        <v>302</v>
      </c>
      <c r="D345" s="14"/>
      <c r="E345" s="720"/>
      <c r="F345" s="721"/>
      <c r="G345" s="200">
        <f>G$5</f>
        <v>0</v>
      </c>
      <c r="H345" s="783" t="str">
        <f>IF((E345*G345)=0," ",ROUND((E345*G345),0))</f>
        <v xml:space="preserve"> </v>
      </c>
      <c r="I345" s="774"/>
      <c r="J345" s="125"/>
      <c r="K345" s="723"/>
      <c r="L345" s="724"/>
      <c r="M345" s="725" t="str">
        <f>IF(IF(H345=" ",0,H345)+K345=0," ",IF(H345=" ",0,H345)+K345)</f>
        <v xml:space="preserve"> </v>
      </c>
      <c r="N345" s="726"/>
    </row>
    <row r="346" spans="1:14" x14ac:dyDescent="0.25">
      <c r="A346" s="14"/>
      <c r="B346" s="180"/>
      <c r="C346" s="14" t="s">
        <v>303</v>
      </c>
      <c r="D346" s="14"/>
      <c r="E346" s="720"/>
      <c r="F346" s="721"/>
      <c r="G346" s="200">
        <f>G$5</f>
        <v>0</v>
      </c>
      <c r="H346" s="783" t="str">
        <f>IF((E346*G346)=0," ",ROUND((E346*G346),0))</f>
        <v xml:space="preserve"> </v>
      </c>
      <c r="I346" s="774"/>
      <c r="J346" s="125"/>
      <c r="K346" s="723"/>
      <c r="L346" s="724"/>
      <c r="M346" s="725" t="str">
        <f>IF(IF(H346=" ",0,H346)+K346=0," ",IF(H346=" ",0,H346)+K346)</f>
        <v xml:space="preserve"> </v>
      </c>
      <c r="N346" s="726"/>
    </row>
    <row r="347" spans="1:14" x14ac:dyDescent="0.25">
      <c r="A347" s="14"/>
      <c r="B347" s="14" t="s">
        <v>304</v>
      </c>
      <c r="C347" s="14"/>
      <c r="D347" s="14"/>
      <c r="E347" s="720"/>
      <c r="F347" s="721"/>
      <c r="G347" s="200">
        <f>G$5</f>
        <v>0</v>
      </c>
      <c r="H347" s="783" t="str">
        <f>IF((E347*G347)=0," ",ROUND((E347*G347),0))</f>
        <v xml:space="preserve"> </v>
      </c>
      <c r="I347" s="774"/>
      <c r="J347" s="125"/>
      <c r="K347" s="723"/>
      <c r="L347" s="724"/>
      <c r="M347" s="725" t="str">
        <f>IF(IF(H347=" ",0,H347)+K347=0," ",IF(H347=" ",0,H347)+K347)</f>
        <v xml:space="preserve"> </v>
      </c>
      <c r="N347" s="726"/>
    </row>
    <row r="348" spans="1:14" x14ac:dyDescent="0.25">
      <c r="A348" s="11" t="s">
        <v>7</v>
      </c>
      <c r="B348" s="11"/>
      <c r="C348" s="14"/>
      <c r="D348" s="11"/>
      <c r="E348" s="737"/>
      <c r="F348" s="736"/>
      <c r="G348" s="157"/>
      <c r="H348" s="739"/>
      <c r="I348" s="736"/>
      <c r="J348" s="131"/>
      <c r="K348" s="735"/>
      <c r="L348" s="736"/>
      <c r="M348" s="737"/>
      <c r="N348" s="736"/>
    </row>
    <row r="349" spans="1:14" x14ac:dyDescent="0.25">
      <c r="B349" s="809" t="s">
        <v>135</v>
      </c>
      <c r="C349" s="809"/>
      <c r="D349" s="809"/>
      <c r="E349" s="737"/>
      <c r="F349" s="736"/>
      <c r="G349" s="198"/>
      <c r="H349" s="739"/>
      <c r="I349" s="736"/>
      <c r="J349" s="131"/>
      <c r="K349" s="735"/>
      <c r="L349" s="736"/>
      <c r="M349" s="737"/>
      <c r="N349" s="736"/>
    </row>
    <row r="350" spans="1:14" x14ac:dyDescent="0.25">
      <c r="B350" s="12"/>
      <c r="C350" s="14" t="s">
        <v>136</v>
      </c>
      <c r="D350" s="11"/>
      <c r="E350" s="720"/>
      <c r="F350" s="721"/>
      <c r="G350" s="200">
        <f>G$5</f>
        <v>0</v>
      </c>
      <c r="H350" s="783" t="str">
        <f>IF((E350*G350)=0," ",ROUND((E350*G350),0))</f>
        <v xml:space="preserve"> </v>
      </c>
      <c r="I350" s="774"/>
      <c r="J350" s="125"/>
      <c r="K350" s="723"/>
      <c r="L350" s="724"/>
      <c r="M350" s="725" t="str">
        <f>IF(IF(H350=" ",0,H350)+K350=0," ",IF(H350=" ",0,H350)+K350)</f>
        <v xml:space="preserve"> </v>
      </c>
      <c r="N350" s="726"/>
    </row>
    <row r="351" spans="1:14" ht="12.75" customHeight="1" x14ac:dyDescent="0.25">
      <c r="B351" s="73"/>
      <c r="C351" s="74" t="s">
        <v>137</v>
      </c>
      <c r="D351" s="74"/>
      <c r="E351" s="720"/>
      <c r="F351" s="721"/>
      <c r="G351" s="200">
        <f>G$5</f>
        <v>0</v>
      </c>
      <c r="H351" s="783" t="str">
        <f>IF((E351*G351)=0," ",ROUND((E351*G351),0))</f>
        <v xml:space="preserve"> </v>
      </c>
      <c r="I351" s="774"/>
      <c r="J351" s="125"/>
      <c r="K351" s="723"/>
      <c r="L351" s="724"/>
      <c r="M351" s="725" t="str">
        <f>IF(IF(H351=" ",0,H351)+K351=0," ",IF(H351=" ",0,H351)+K351)</f>
        <v xml:space="preserve"> </v>
      </c>
      <c r="N351" s="726"/>
    </row>
    <row r="352" spans="1:14" ht="12.75" customHeight="1" x14ac:dyDescent="0.25">
      <c r="B352" s="73"/>
      <c r="C352" s="74" t="s">
        <v>138</v>
      </c>
      <c r="D352" s="74"/>
      <c r="E352" s="720"/>
      <c r="F352" s="721"/>
      <c r="G352" s="200">
        <f>G$5</f>
        <v>0</v>
      </c>
      <c r="H352" s="783" t="str">
        <f>IF((E352*G352)=0," ",ROUND((E352*G352),0))</f>
        <v xml:space="preserve"> </v>
      </c>
      <c r="I352" s="774"/>
      <c r="J352" s="125"/>
      <c r="K352" s="723"/>
      <c r="L352" s="724"/>
      <c r="M352" s="725" t="str">
        <f>IF(IF(H352=" ",0,H352)+K352=0," ",IF(H352=" ",0,H352)+K352)</f>
        <v xml:space="preserve"> </v>
      </c>
      <c r="N352" s="726"/>
    </row>
    <row r="353" spans="1:14" ht="12.75" customHeight="1" x14ac:dyDescent="0.25">
      <c r="B353" s="76"/>
      <c r="C353" s="74" t="s">
        <v>139</v>
      </c>
      <c r="D353" s="74"/>
      <c r="E353" s="720"/>
      <c r="F353" s="721"/>
      <c r="G353" s="200">
        <f>G$5</f>
        <v>0</v>
      </c>
      <c r="H353" s="783" t="str">
        <f>IF((E353*G353)=0," ",ROUND((E353*G353),0))</f>
        <v xml:space="preserve"> </v>
      </c>
      <c r="I353" s="774"/>
      <c r="J353" s="125"/>
      <c r="K353" s="723"/>
      <c r="L353" s="724"/>
      <c r="M353" s="725" t="str">
        <f>IF(IF(H353=" ",0,H353)+K353=0," ",IF(H353=" ",0,H353)+K353)</f>
        <v xml:space="preserve"> </v>
      </c>
      <c r="N353" s="726"/>
    </row>
    <row r="354" spans="1:14" x14ac:dyDescent="0.25">
      <c r="B354" s="74" t="s">
        <v>140</v>
      </c>
      <c r="C354" s="74"/>
      <c r="D354" s="74"/>
      <c r="E354" s="720"/>
      <c r="F354" s="721"/>
      <c r="G354" s="200">
        <f>G$5</f>
        <v>0</v>
      </c>
      <c r="H354" s="783" t="str">
        <f>IF((E354*G354)=0," ",ROUND((E354*G354),0))</f>
        <v xml:space="preserve"> </v>
      </c>
      <c r="I354" s="774"/>
      <c r="J354" s="128"/>
      <c r="K354" s="723"/>
      <c r="L354" s="724"/>
      <c r="M354" s="725" t="str">
        <f>IF(IF(H354=" ",0,H354)+K354=0," ",IF(H354=" ",0,H354)+K354)</f>
        <v xml:space="preserve"> </v>
      </c>
      <c r="N354" s="726"/>
    </row>
    <row r="355" spans="1:14" x14ac:dyDescent="0.25">
      <c r="A355" s="11" t="s">
        <v>141</v>
      </c>
      <c r="B355" s="74"/>
      <c r="C355" s="74"/>
      <c r="D355" s="74"/>
      <c r="E355" s="737"/>
      <c r="F355" s="736"/>
      <c r="G355" s="159"/>
      <c r="H355" s="739"/>
      <c r="I355" s="736"/>
      <c r="J355" s="131"/>
      <c r="K355" s="735"/>
      <c r="L355" s="736"/>
      <c r="M355" s="737"/>
      <c r="N355" s="736"/>
    </row>
    <row r="356" spans="1:14" x14ac:dyDescent="0.25">
      <c r="B356" s="11" t="s">
        <v>142</v>
      </c>
      <c r="C356" s="11"/>
      <c r="D356" s="11"/>
      <c r="E356" s="737"/>
      <c r="F356" s="736"/>
      <c r="G356" s="157"/>
      <c r="H356" s="739"/>
      <c r="I356" s="736"/>
      <c r="J356" s="131"/>
      <c r="K356" s="735"/>
      <c r="L356" s="736"/>
      <c r="M356" s="737"/>
      <c r="N356" s="736"/>
    </row>
    <row r="357" spans="1:14" x14ac:dyDescent="0.25">
      <c r="B357" s="12"/>
      <c r="C357" s="11" t="s">
        <v>32</v>
      </c>
      <c r="D357" s="11"/>
      <c r="E357" s="720"/>
      <c r="F357" s="721"/>
      <c r="G357" s="200">
        <f>G$5</f>
        <v>0</v>
      </c>
      <c r="H357" s="783" t="str">
        <f>IF((E357*G357)=0," ",ROUND((E357*G357),0))</f>
        <v xml:space="preserve"> </v>
      </c>
      <c r="I357" s="774"/>
      <c r="J357" s="128"/>
      <c r="K357" s="723"/>
      <c r="L357" s="724"/>
      <c r="M357" s="725" t="str">
        <f>IF(IF(H357=" ",0,H357)+K357=0," ",IF(H357=" ",0,H357)+K357)</f>
        <v xml:space="preserve"> </v>
      </c>
      <c r="N357" s="726"/>
    </row>
    <row r="358" spans="1:14" x14ac:dyDescent="0.25">
      <c r="B358" s="8"/>
      <c r="C358" s="275" t="s">
        <v>22</v>
      </c>
      <c r="D358" s="275"/>
      <c r="E358" s="720"/>
      <c r="F358" s="721"/>
      <c r="G358" s="200">
        <f>G$5</f>
        <v>0</v>
      </c>
      <c r="H358" s="783" t="str">
        <f>IF((E358*G358)=0," ",ROUND((E358*G358),0))</f>
        <v xml:space="preserve"> </v>
      </c>
      <c r="I358" s="774"/>
      <c r="J358" s="128"/>
      <c r="K358" s="723"/>
      <c r="L358" s="724"/>
      <c r="M358" s="725" t="str">
        <f>IF(IF(H358=" ",0,H358)+K358=0," ",IF(H358=" ",0,H358)+K358)</f>
        <v xml:space="preserve"> </v>
      </c>
      <c r="N358" s="726"/>
    </row>
    <row r="359" spans="1:14" x14ac:dyDescent="0.25">
      <c r="B359" s="61"/>
      <c r="C359" s="275" t="s">
        <v>101</v>
      </c>
      <c r="D359" s="275"/>
      <c r="E359" s="720"/>
      <c r="F359" s="721"/>
      <c r="G359" s="200">
        <f>G$5</f>
        <v>0</v>
      </c>
      <c r="H359" s="783" t="str">
        <f>IF((E359*G359)=0," ",ROUND((E359*G359),0))</f>
        <v xml:space="preserve"> </v>
      </c>
      <c r="I359" s="774"/>
      <c r="J359" s="128"/>
      <c r="K359" s="723"/>
      <c r="L359" s="724"/>
      <c r="M359" s="725" t="str">
        <f>IF(IF(H359=" ",0,H359)+K359=0," ",IF(H359=" ",0,H359)+K359)</f>
        <v xml:space="preserve"> </v>
      </c>
      <c r="N359" s="726"/>
    </row>
    <row r="360" spans="1:14" x14ac:dyDescent="0.25">
      <c r="B360" s="11" t="s">
        <v>143</v>
      </c>
      <c r="C360" s="275"/>
      <c r="D360" s="275"/>
      <c r="E360" s="737"/>
      <c r="F360" s="736"/>
      <c r="G360" s="157"/>
      <c r="H360" s="739"/>
      <c r="I360" s="736"/>
      <c r="J360" s="131"/>
      <c r="K360" s="735"/>
      <c r="L360" s="736"/>
      <c r="M360" s="737"/>
      <c r="N360" s="736"/>
    </row>
    <row r="361" spans="1:14" x14ac:dyDescent="0.25">
      <c r="B361" s="11"/>
      <c r="C361" s="275" t="s">
        <v>22</v>
      </c>
      <c r="D361" s="275"/>
      <c r="E361" s="720"/>
      <c r="F361" s="721"/>
      <c r="G361" s="200">
        <f>G$5</f>
        <v>0</v>
      </c>
      <c r="H361" s="783" t="str">
        <f>IF((E361*G361)=0," ",ROUND((E361*G361),0))</f>
        <v xml:space="preserve"> </v>
      </c>
      <c r="I361" s="774"/>
      <c r="J361" s="128"/>
      <c r="K361" s="723"/>
      <c r="L361" s="724"/>
      <c r="M361" s="725" t="str">
        <f>IF(IF(H361=" ",0,H361)+K361=0," ",IF(H361=" ",0,H361)+K361)</f>
        <v xml:space="preserve"> </v>
      </c>
      <c r="N361" s="726"/>
    </row>
    <row r="362" spans="1:14" x14ac:dyDescent="0.25">
      <c r="B362" s="11"/>
      <c r="C362" s="275" t="s">
        <v>101</v>
      </c>
      <c r="D362" s="275"/>
      <c r="E362" s="720"/>
      <c r="F362" s="721"/>
      <c r="G362" s="200">
        <f>G$5</f>
        <v>0</v>
      </c>
      <c r="H362" s="783" t="str">
        <f>IF((E362*G362)=0," ",ROUND((E362*G362),0))</f>
        <v xml:space="preserve"> </v>
      </c>
      <c r="I362" s="774"/>
      <c r="J362" s="128"/>
      <c r="K362" s="723"/>
      <c r="L362" s="724"/>
      <c r="M362" s="725" t="str">
        <f>IF(IF(H362=" ",0,H362)+K362=0," ",IF(H362=" ",0,H362)+K362)</f>
        <v xml:space="preserve"> </v>
      </c>
      <c r="N362" s="726"/>
    </row>
    <row r="363" spans="1:14" x14ac:dyDescent="0.25">
      <c r="A363" s="12" t="s">
        <v>331</v>
      </c>
      <c r="B363" s="11"/>
      <c r="C363" s="275"/>
      <c r="D363" s="275"/>
      <c r="E363" s="737"/>
      <c r="F363" s="736"/>
      <c r="G363" s="157"/>
      <c r="H363" s="739"/>
      <c r="I363" s="736"/>
      <c r="J363" s="131"/>
      <c r="K363" s="735"/>
      <c r="L363" s="736"/>
      <c r="M363" s="737"/>
      <c r="N363" s="736"/>
    </row>
    <row r="364" spans="1:14" x14ac:dyDescent="0.25">
      <c r="A364" s="12"/>
      <c r="B364" s="11" t="s">
        <v>332</v>
      </c>
      <c r="C364" s="275"/>
      <c r="D364" s="275"/>
      <c r="E364" s="773" t="str">
        <f>IF(E258=0," ",E258)</f>
        <v xml:space="preserve"> </v>
      </c>
      <c r="F364" s="774"/>
      <c r="G364" s="232"/>
      <c r="H364" s="783" t="str">
        <f>IF(H258=0," ",H258)</f>
        <v xml:space="preserve"> </v>
      </c>
      <c r="I364" s="774"/>
      <c r="J364" s="128"/>
      <c r="K364" s="723"/>
      <c r="L364" s="724"/>
      <c r="M364" s="725" t="str">
        <f>IF(IF(H364=" ",0,H364)+K364=0," ",IF(H364=" ",0,H364)+K364)</f>
        <v xml:space="preserve"> </v>
      </c>
      <c r="N364" s="726"/>
    </row>
    <row r="365" spans="1:14" x14ac:dyDescent="0.25">
      <c r="A365" s="12"/>
      <c r="B365" s="11" t="s">
        <v>319</v>
      </c>
      <c r="C365" s="275"/>
      <c r="D365" s="275"/>
      <c r="E365" s="720"/>
      <c r="F365" s="721"/>
      <c r="G365" s="200">
        <f>G$5</f>
        <v>0</v>
      </c>
      <c r="H365" s="783" t="str">
        <f>IF((E365*G365)=0," ",ROUND((E365*G365),0))</f>
        <v xml:space="preserve"> </v>
      </c>
      <c r="I365" s="774"/>
      <c r="J365" s="128"/>
      <c r="K365" s="723"/>
      <c r="L365" s="724"/>
      <c r="M365" s="725" t="str">
        <f>IF(IF(H365=" ",0,H365)+K365=0," ",IF(H365=" ",0,H365)+K365)</f>
        <v xml:space="preserve"> </v>
      </c>
      <c r="N365" s="726"/>
    </row>
    <row r="366" spans="1:14" x14ac:dyDescent="0.25">
      <c r="A366" s="12" t="s">
        <v>101</v>
      </c>
      <c r="B366" s="12"/>
      <c r="C366" s="12"/>
      <c r="D366" s="12"/>
      <c r="E366" s="737"/>
      <c r="F366" s="736"/>
      <c r="G366" s="201"/>
      <c r="H366" s="739"/>
      <c r="I366" s="736"/>
      <c r="J366" s="131"/>
      <c r="K366" s="845"/>
      <c r="L366" s="846"/>
      <c r="M366" s="737"/>
      <c r="N366" s="736"/>
    </row>
    <row r="367" spans="1:14" x14ac:dyDescent="0.25">
      <c r="A367" s="16"/>
      <c r="B367" s="694" t="s">
        <v>167</v>
      </c>
      <c r="C367" s="694"/>
      <c r="D367" s="695"/>
      <c r="E367" s="720"/>
      <c r="F367" s="721"/>
      <c r="G367" s="200">
        <f>G$5</f>
        <v>0</v>
      </c>
      <c r="H367" s="783" t="str">
        <f>IF((E367*G367)=0," ",ROUND((E367*G367),0))</f>
        <v xml:space="preserve"> </v>
      </c>
      <c r="I367" s="774"/>
      <c r="J367" s="128"/>
      <c r="K367" s="731"/>
      <c r="L367" s="732"/>
      <c r="M367" s="725" t="str">
        <f>IF(IF(H367=" ",0,H367)+K367=0," ",IF(H367=" ",0,H367)+K367)</f>
        <v xml:space="preserve"> </v>
      </c>
      <c r="N367" s="726"/>
    </row>
    <row r="368" spans="1:14" x14ac:dyDescent="0.25">
      <c r="A368" s="16"/>
      <c r="B368" s="694" t="s">
        <v>167</v>
      </c>
      <c r="C368" s="694"/>
      <c r="D368" s="695"/>
      <c r="E368" s="720"/>
      <c r="F368" s="721"/>
      <c r="G368" s="200">
        <f>G$5</f>
        <v>0</v>
      </c>
      <c r="H368" s="783" t="str">
        <f>IF((E368*G368)=0," ",ROUND((E368*G368),0))</f>
        <v xml:space="preserve"> </v>
      </c>
      <c r="I368" s="774"/>
      <c r="J368" s="128"/>
      <c r="K368" s="731"/>
      <c r="L368" s="732"/>
      <c r="M368" s="725" t="str">
        <f>IF(IF(H368=" ",0,H368)+K368=0," ",IF(H368=" ",0,H368)+K368)</f>
        <v xml:space="preserve"> </v>
      </c>
      <c r="N368" s="726"/>
    </row>
    <row r="369" spans="1:14" x14ac:dyDescent="0.25">
      <c r="A369" s="114"/>
      <c r="B369" s="688" t="s">
        <v>167</v>
      </c>
      <c r="C369" s="688"/>
      <c r="D369" s="689"/>
      <c r="E369" s="760"/>
      <c r="F369" s="761"/>
      <c r="G369" s="200">
        <f>G$5</f>
        <v>0</v>
      </c>
      <c r="H369" s="783" t="str">
        <f>IF((E369*G369)=0," ",ROUND((E369*G369),0))</f>
        <v xml:space="preserve"> </v>
      </c>
      <c r="I369" s="774"/>
      <c r="J369" s="163"/>
      <c r="K369" s="731"/>
      <c r="L369" s="732"/>
      <c r="M369" s="725" t="str">
        <f>IF(IF(H369=" ",0,H369)+K369=0," ",IF(H369=" ",0,H369)+K369)</f>
        <v xml:space="preserve"> </v>
      </c>
      <c r="N369" s="726"/>
    </row>
    <row r="370" spans="1:14" ht="13.5" customHeight="1" x14ac:dyDescent="0.25">
      <c r="A370" s="593" t="s">
        <v>144</v>
      </c>
      <c r="B370" s="593"/>
      <c r="C370" s="593"/>
      <c r="D370" s="593"/>
      <c r="E370" s="740">
        <f>SUM(E337:F369)</f>
        <v>0</v>
      </c>
      <c r="F370" s="741"/>
      <c r="G370" s="229"/>
      <c r="H370" s="742">
        <f>SUM(H337:I369)</f>
        <v>0</v>
      </c>
      <c r="I370" s="741"/>
      <c r="J370" s="132"/>
      <c r="K370" s="745">
        <f>SUM(K337:L369)</f>
        <v>0</v>
      </c>
      <c r="L370" s="746"/>
      <c r="M370" s="740">
        <f>SUM(M337:N369)</f>
        <v>0</v>
      </c>
      <c r="N370" s="741"/>
    </row>
    <row r="371" spans="1:14" ht="13.5" customHeight="1" x14ac:dyDescent="0.25">
      <c r="A371" s="174" t="s">
        <v>145</v>
      </c>
      <c r="B371" s="174"/>
      <c r="C371" s="174"/>
      <c r="D371" s="174"/>
      <c r="E371" s="779">
        <f>SUM(E134:E144)</f>
        <v>0</v>
      </c>
      <c r="F371" s="780"/>
      <c r="G371" s="226"/>
      <c r="H371" s="810">
        <f>SUM(H134:H144)</f>
        <v>0</v>
      </c>
      <c r="I371" s="780"/>
      <c r="J371" s="179"/>
      <c r="K371" s="801"/>
      <c r="L371" s="802"/>
      <c r="M371" s="779">
        <f>SUM(M134:M144)</f>
        <v>0</v>
      </c>
      <c r="N371" s="780"/>
    </row>
    <row r="372" spans="1:14" ht="14.25" customHeight="1" x14ac:dyDescent="0.3">
      <c r="A372" s="117" t="s">
        <v>185</v>
      </c>
      <c r="B372" s="68"/>
      <c r="C372" s="68"/>
      <c r="D372" s="68"/>
      <c r="E372" s="68"/>
      <c r="F372" s="68"/>
      <c r="G372" s="141"/>
      <c r="H372" s="10"/>
      <c r="I372" s="10"/>
      <c r="J372" s="91"/>
      <c r="K372" s="91"/>
      <c r="L372" s="91"/>
    </row>
    <row r="373" spans="1:14" x14ac:dyDescent="0.25">
      <c r="F373" s="8"/>
      <c r="G373" s="753"/>
      <c r="H373" s="753"/>
      <c r="I373" s="10"/>
      <c r="J373" s="10"/>
      <c r="K373" s="10"/>
    </row>
  </sheetData>
  <mergeCells count="584">
    <mergeCell ref="M364:N364"/>
    <mergeCell ref="E363:F363"/>
    <mergeCell ref="H363:I363"/>
    <mergeCell ref="K363:L363"/>
    <mergeCell ref="E305:F305"/>
    <mergeCell ref="H305:I305"/>
    <mergeCell ref="K305:L305"/>
    <mergeCell ref="M305:N305"/>
    <mergeCell ref="E304:F304"/>
    <mergeCell ref="H304:I304"/>
    <mergeCell ref="K304:L304"/>
    <mergeCell ref="M304:N304"/>
    <mergeCell ref="K347:L347"/>
    <mergeCell ref="M345:N345"/>
    <mergeCell ref="M346:N346"/>
    <mergeCell ref="M347:N347"/>
    <mergeCell ref="M344:N344"/>
    <mergeCell ref="B264:D264"/>
    <mergeCell ref="E264:F264"/>
    <mergeCell ref="B255:D255"/>
    <mergeCell ref="E256:F256"/>
    <mergeCell ref="M264:N264"/>
    <mergeCell ref="A302:D302"/>
    <mergeCell ref="E341:F341"/>
    <mergeCell ref="H341:I341"/>
    <mergeCell ref="K341:L341"/>
    <mergeCell ref="M341:N341"/>
    <mergeCell ref="E338:F338"/>
    <mergeCell ref="H338:I338"/>
    <mergeCell ref="K338:L338"/>
    <mergeCell ref="M338:N338"/>
    <mergeCell ref="H339:I339"/>
    <mergeCell ref="K339:L339"/>
    <mergeCell ref="M339:N339"/>
    <mergeCell ref="K367:L367"/>
    <mergeCell ref="A283:D284"/>
    <mergeCell ref="E283:F284"/>
    <mergeCell ref="B269:D269"/>
    <mergeCell ref="C22:D22"/>
    <mergeCell ref="B266:D266"/>
    <mergeCell ref="B267:D267"/>
    <mergeCell ref="B262:D262"/>
    <mergeCell ref="C131:D131"/>
    <mergeCell ref="C144:D144"/>
    <mergeCell ref="B157:D157"/>
    <mergeCell ref="G283:G284"/>
    <mergeCell ref="A323:D323"/>
    <mergeCell ref="E51:F52"/>
    <mergeCell ref="G51:G52"/>
    <mergeCell ref="B47:N47"/>
    <mergeCell ref="K267:L267"/>
    <mergeCell ref="M266:N266"/>
    <mergeCell ref="M267:N267"/>
    <mergeCell ref="M257:N257"/>
    <mergeCell ref="H262:I262"/>
    <mergeCell ref="H260:I260"/>
    <mergeCell ref="H263:I263"/>
    <mergeCell ref="B263:D263"/>
    <mergeCell ref="B367:D367"/>
    <mergeCell ref="A336:D336"/>
    <mergeCell ref="A327:D327"/>
    <mergeCell ref="A329:N329"/>
    <mergeCell ref="A334:D335"/>
    <mergeCell ref="M367:N367"/>
    <mergeCell ref="H366:I366"/>
    <mergeCell ref="A322:D322"/>
    <mergeCell ref="E9:F10"/>
    <mergeCell ref="G9:G10"/>
    <mergeCell ref="C45:N45"/>
    <mergeCell ref="C46:N46"/>
    <mergeCell ref="C58:D58"/>
    <mergeCell ref="M318:N318"/>
    <mergeCell ref="B182:N182"/>
    <mergeCell ref="E268:F268"/>
    <mergeCell ref="E269:F269"/>
    <mergeCell ref="M323:N323"/>
    <mergeCell ref="M327:N327"/>
    <mergeCell ref="H324:I324"/>
    <mergeCell ref="M324:N324"/>
    <mergeCell ref="A325:D325"/>
    <mergeCell ref="A324:D324"/>
    <mergeCell ref="E325:F325"/>
    <mergeCell ref="E8:F8"/>
    <mergeCell ref="H8:I8"/>
    <mergeCell ref="A49:N49"/>
    <mergeCell ref="H9:I10"/>
    <mergeCell ref="J9:L10"/>
    <mergeCell ref="M9:N10"/>
    <mergeCell ref="A9:D10"/>
    <mergeCell ref="A41:N41"/>
    <mergeCell ref="M8:N8"/>
    <mergeCell ref="J8:L8"/>
    <mergeCell ref="C18:D18"/>
    <mergeCell ref="K366:L366"/>
    <mergeCell ref="M366:N366"/>
    <mergeCell ref="M334:N335"/>
    <mergeCell ref="H355:I355"/>
    <mergeCell ref="H353:I353"/>
    <mergeCell ref="H359:I359"/>
    <mergeCell ref="K365:L365"/>
    <mergeCell ref="M360:N360"/>
    <mergeCell ref="H357:I357"/>
    <mergeCell ref="K357:L357"/>
    <mergeCell ref="K355:L355"/>
    <mergeCell ref="H352:I352"/>
    <mergeCell ref="K352:L352"/>
    <mergeCell ref="H354:I354"/>
    <mergeCell ref="K354:L354"/>
    <mergeCell ref="M365:N365"/>
    <mergeCell ref="K362:L362"/>
    <mergeCell ref="M362:N362"/>
    <mergeCell ref="H345:I345"/>
    <mergeCell ref="H340:I340"/>
    <mergeCell ref="H346:I346"/>
    <mergeCell ref="H347:I347"/>
    <mergeCell ref="H344:I344"/>
    <mergeCell ref="K344:L344"/>
    <mergeCell ref="A274:D274"/>
    <mergeCell ref="A272:D272"/>
    <mergeCell ref="H272:I272"/>
    <mergeCell ref="H273:I273"/>
    <mergeCell ref="E274:F274"/>
    <mergeCell ref="H266:I266"/>
    <mergeCell ref="K269:L269"/>
    <mergeCell ref="K265:L265"/>
    <mergeCell ref="B265:D265"/>
    <mergeCell ref="K255:L255"/>
    <mergeCell ref="K256:L256"/>
    <mergeCell ref="H255:I255"/>
    <mergeCell ref="H254:I254"/>
    <mergeCell ref="M254:N254"/>
    <mergeCell ref="M255:N255"/>
    <mergeCell ref="M256:N256"/>
    <mergeCell ref="K257:L257"/>
    <mergeCell ref="H257:I257"/>
    <mergeCell ref="K254:L254"/>
    <mergeCell ref="A180:D180"/>
    <mergeCell ref="A184:N184"/>
    <mergeCell ref="M250:N250"/>
    <mergeCell ref="J185:L185"/>
    <mergeCell ref="A249:N249"/>
    <mergeCell ref="G251:G252"/>
    <mergeCell ref="E251:F252"/>
    <mergeCell ref="A186:D187"/>
    <mergeCell ref="B205:D205"/>
    <mergeCell ref="H251:I252"/>
    <mergeCell ref="G186:G187"/>
    <mergeCell ref="B192:D192"/>
    <mergeCell ref="A189:D189"/>
    <mergeCell ref="B203:D203"/>
    <mergeCell ref="C213:D213"/>
    <mergeCell ref="A215:D215"/>
    <mergeCell ref="B209:D209"/>
    <mergeCell ref="C212:D212"/>
    <mergeCell ref="A251:D252"/>
    <mergeCell ref="M251:N252"/>
    <mergeCell ref="A214:D214"/>
    <mergeCell ref="M186:N187"/>
    <mergeCell ref="J186:L187"/>
    <mergeCell ref="E250:F250"/>
    <mergeCell ref="H250:I250"/>
    <mergeCell ref="J250:L250"/>
    <mergeCell ref="A253:D253"/>
    <mergeCell ref="H253:I253"/>
    <mergeCell ref="A218:L218"/>
    <mergeCell ref="J251:L252"/>
    <mergeCell ref="B207:D207"/>
    <mergeCell ref="M253:N253"/>
    <mergeCell ref="K253:L253"/>
    <mergeCell ref="C176:D176"/>
    <mergeCell ref="A179:D179"/>
    <mergeCell ref="C177:D177"/>
    <mergeCell ref="A153:D153"/>
    <mergeCell ref="B162:D162"/>
    <mergeCell ref="B165:D165"/>
    <mergeCell ref="B169:D169"/>
    <mergeCell ref="B172:D172"/>
    <mergeCell ref="C178:D178"/>
    <mergeCell ref="C175:D175"/>
    <mergeCell ref="A150:D151"/>
    <mergeCell ref="H150:I151"/>
    <mergeCell ref="A106:D107"/>
    <mergeCell ref="M150:N151"/>
    <mergeCell ref="E150:F151"/>
    <mergeCell ref="M149:N149"/>
    <mergeCell ref="J150:L151"/>
    <mergeCell ref="G150:G151"/>
    <mergeCell ref="E149:F149"/>
    <mergeCell ref="H149:I149"/>
    <mergeCell ref="J149:L149"/>
    <mergeCell ref="A145:D145"/>
    <mergeCell ref="A148:N148"/>
    <mergeCell ref="E105:F105"/>
    <mergeCell ref="H105:I105"/>
    <mergeCell ref="J105:L105"/>
    <mergeCell ref="M105:N105"/>
    <mergeCell ref="J106:L107"/>
    <mergeCell ref="C132:D132"/>
    <mergeCell ref="B123:D123"/>
    <mergeCell ref="C59:D59"/>
    <mergeCell ref="B72:D72"/>
    <mergeCell ref="A104:N104"/>
    <mergeCell ref="H106:I107"/>
    <mergeCell ref="M106:N107"/>
    <mergeCell ref="A101:D101"/>
    <mergeCell ref="A100:D100"/>
    <mergeCell ref="C86:D86"/>
    <mergeCell ref="B62:D62"/>
    <mergeCell ref="B67:D67"/>
    <mergeCell ref="B83:D83"/>
    <mergeCell ref="B89:D89"/>
    <mergeCell ref="B77:D77"/>
    <mergeCell ref="H289:I289"/>
    <mergeCell ref="H268:I268"/>
    <mergeCell ref="H296:I296"/>
    <mergeCell ref="H297:I297"/>
    <mergeCell ref="H291:I291"/>
    <mergeCell ref="H293:I293"/>
    <mergeCell ref="K297:L297"/>
    <mergeCell ref="K293:L293"/>
    <mergeCell ref="K291:L291"/>
    <mergeCell ref="H294:I294"/>
    <mergeCell ref="H295:I295"/>
    <mergeCell ref="H270:I270"/>
    <mergeCell ref="K287:L287"/>
    <mergeCell ref="H275:I275"/>
    <mergeCell ref="H287:I287"/>
    <mergeCell ref="H286:I286"/>
    <mergeCell ref="H269:I269"/>
    <mergeCell ref="K270:L270"/>
    <mergeCell ref="H283:I284"/>
    <mergeCell ref="M260:N260"/>
    <mergeCell ref="M273:N273"/>
    <mergeCell ref="M274:N274"/>
    <mergeCell ref="K263:L263"/>
    <mergeCell ref="K264:L264"/>
    <mergeCell ref="M258:N258"/>
    <mergeCell ref="M259:N259"/>
    <mergeCell ref="M270:N270"/>
    <mergeCell ref="B278:N278"/>
    <mergeCell ref="M263:N263"/>
    <mergeCell ref="M265:N265"/>
    <mergeCell ref="K259:L259"/>
    <mergeCell ref="K260:L260"/>
    <mergeCell ref="E258:F258"/>
    <mergeCell ref="H259:I259"/>
    <mergeCell ref="H258:I258"/>
    <mergeCell ref="E259:F259"/>
    <mergeCell ref="E260:F260"/>
    <mergeCell ref="H265:I265"/>
    <mergeCell ref="K266:L266"/>
    <mergeCell ref="H267:I267"/>
    <mergeCell ref="E265:F265"/>
    <mergeCell ref="E266:F266"/>
    <mergeCell ref="E267:F267"/>
    <mergeCell ref="B368:D368"/>
    <mergeCell ref="M371:N371"/>
    <mergeCell ref="H369:I369"/>
    <mergeCell ref="K369:L369"/>
    <mergeCell ref="M369:N369"/>
    <mergeCell ref="M370:N370"/>
    <mergeCell ref="H371:I371"/>
    <mergeCell ref="K371:L371"/>
    <mergeCell ref="E370:F370"/>
    <mergeCell ref="H368:I368"/>
    <mergeCell ref="A370:D370"/>
    <mergeCell ref="H370:I370"/>
    <mergeCell ref="K370:L370"/>
    <mergeCell ref="K368:L368"/>
    <mergeCell ref="B369:D369"/>
    <mergeCell ref="M368:N368"/>
    <mergeCell ref="M356:N356"/>
    <mergeCell ref="M350:N350"/>
    <mergeCell ref="M353:N353"/>
    <mergeCell ref="M352:N352"/>
    <mergeCell ref="M351:N351"/>
    <mergeCell ref="M354:N354"/>
    <mergeCell ref="M355:N355"/>
    <mergeCell ref="H365:I365"/>
    <mergeCell ref="M357:N357"/>
    <mergeCell ref="M359:N359"/>
    <mergeCell ref="H358:I358"/>
    <mergeCell ref="K358:L358"/>
    <mergeCell ref="M358:N358"/>
    <mergeCell ref="H361:I361"/>
    <mergeCell ref="M361:N361"/>
    <mergeCell ref="H362:I362"/>
    <mergeCell ref="M363:N363"/>
    <mergeCell ref="H356:I356"/>
    <mergeCell ref="K356:L356"/>
    <mergeCell ref="K360:L360"/>
    <mergeCell ref="K359:L359"/>
    <mergeCell ref="H360:I360"/>
    <mergeCell ref="H364:I364"/>
    <mergeCell ref="K364:L364"/>
    <mergeCell ref="K340:L340"/>
    <mergeCell ref="M340:N340"/>
    <mergeCell ref="K353:L353"/>
    <mergeCell ref="M349:N349"/>
    <mergeCell ref="M336:N336"/>
    <mergeCell ref="K348:L348"/>
    <mergeCell ref="K350:L350"/>
    <mergeCell ref="H327:I327"/>
    <mergeCell ref="M333:N333"/>
    <mergeCell ref="A332:N332"/>
    <mergeCell ref="B349:D349"/>
    <mergeCell ref="M348:N348"/>
    <mergeCell ref="K343:L343"/>
    <mergeCell ref="M342:N342"/>
    <mergeCell ref="M343:N343"/>
    <mergeCell ref="H334:I335"/>
    <mergeCell ref="E340:F340"/>
    <mergeCell ref="E339:F339"/>
    <mergeCell ref="E344:F344"/>
    <mergeCell ref="E345:F345"/>
    <mergeCell ref="E346:F346"/>
    <mergeCell ref="E347:F347"/>
    <mergeCell ref="K345:L345"/>
    <mergeCell ref="K346:L346"/>
    <mergeCell ref="M321:N321"/>
    <mergeCell ref="M320:N320"/>
    <mergeCell ref="H322:I322"/>
    <mergeCell ref="E324:F324"/>
    <mergeCell ref="M316:N316"/>
    <mergeCell ref="E334:F335"/>
    <mergeCell ref="E327:F327"/>
    <mergeCell ref="J333:L333"/>
    <mergeCell ref="E337:F337"/>
    <mergeCell ref="B330:N330"/>
    <mergeCell ref="M337:N337"/>
    <mergeCell ref="G334:G335"/>
    <mergeCell ref="M326:N326"/>
    <mergeCell ref="H320:I320"/>
    <mergeCell ref="H323:I323"/>
    <mergeCell ref="K325:L325"/>
    <mergeCell ref="M325:N325"/>
    <mergeCell ref="K324:L324"/>
    <mergeCell ref="H317:I317"/>
    <mergeCell ref="K316:L316"/>
    <mergeCell ref="M317:N317"/>
    <mergeCell ref="B320:D320"/>
    <mergeCell ref="B321:D321"/>
    <mergeCell ref="H325:I325"/>
    <mergeCell ref="A1:N1"/>
    <mergeCell ref="B293:D293"/>
    <mergeCell ref="A51:D52"/>
    <mergeCell ref="H51:I52"/>
    <mergeCell ref="J51:L52"/>
    <mergeCell ref="M51:N52"/>
    <mergeCell ref="M291:N291"/>
    <mergeCell ref="H292:I292"/>
    <mergeCell ref="E106:F107"/>
    <mergeCell ref="G106:G107"/>
    <mergeCell ref="K262:L262"/>
    <mergeCell ref="B279:N279"/>
    <mergeCell ref="H285:I285"/>
    <mergeCell ref="C292:D292"/>
    <mergeCell ref="E287:F287"/>
    <mergeCell ref="K272:L272"/>
    <mergeCell ref="H274:I274"/>
    <mergeCell ref="A285:D285"/>
    <mergeCell ref="C291:D291"/>
    <mergeCell ref="E292:F292"/>
    <mergeCell ref="E291:F291"/>
    <mergeCell ref="K288:L288"/>
    <mergeCell ref="M262:N262"/>
    <mergeCell ref="M289:N289"/>
    <mergeCell ref="E50:F50"/>
    <mergeCell ref="H50:I50"/>
    <mergeCell ref="J50:L50"/>
    <mergeCell ref="H301:I301"/>
    <mergeCell ref="K295:L295"/>
    <mergeCell ref="K292:L292"/>
    <mergeCell ref="E186:F187"/>
    <mergeCell ref="H298:I298"/>
    <mergeCell ref="M50:N50"/>
    <mergeCell ref="M269:N269"/>
    <mergeCell ref="M275:N275"/>
    <mergeCell ref="K274:L274"/>
    <mergeCell ref="K275:L275"/>
    <mergeCell ref="M272:N272"/>
    <mergeCell ref="K268:L268"/>
    <mergeCell ref="K258:L258"/>
    <mergeCell ref="K273:L273"/>
    <mergeCell ref="M185:N185"/>
    <mergeCell ref="M268:N268"/>
    <mergeCell ref="K299:L299"/>
    <mergeCell ref="H300:I300"/>
    <mergeCell ref="K294:L294"/>
    <mergeCell ref="K301:L301"/>
    <mergeCell ref="M300:N300"/>
    <mergeCell ref="B308:D308"/>
    <mergeCell ref="K303:L303"/>
    <mergeCell ref="K300:L300"/>
    <mergeCell ref="M299:N299"/>
    <mergeCell ref="M296:N296"/>
    <mergeCell ref="A307:D307"/>
    <mergeCell ref="E296:F296"/>
    <mergeCell ref="H299:I299"/>
    <mergeCell ref="M303:N303"/>
    <mergeCell ref="M306:N306"/>
    <mergeCell ref="E308:F308"/>
    <mergeCell ref="H306:I306"/>
    <mergeCell ref="H308:I308"/>
    <mergeCell ref="H303:I303"/>
    <mergeCell ref="H302:I302"/>
    <mergeCell ref="M302:N302"/>
    <mergeCell ref="M297:N297"/>
    <mergeCell ref="M298:N298"/>
    <mergeCell ref="K298:L298"/>
    <mergeCell ref="K296:L296"/>
    <mergeCell ref="E185:F185"/>
    <mergeCell ref="H185:I185"/>
    <mergeCell ref="H186:I187"/>
    <mergeCell ref="E270:F270"/>
    <mergeCell ref="E272:F272"/>
    <mergeCell ref="H288:I288"/>
    <mergeCell ref="E253:F253"/>
    <mergeCell ref="E254:F254"/>
    <mergeCell ref="E255:F255"/>
    <mergeCell ref="E273:F273"/>
    <mergeCell ref="H256:I256"/>
    <mergeCell ref="E257:F257"/>
    <mergeCell ref="E263:F263"/>
    <mergeCell ref="H264:I264"/>
    <mergeCell ref="E285:F285"/>
    <mergeCell ref="E299:F299"/>
    <mergeCell ref="E275:F275"/>
    <mergeCell ref="A281:N281"/>
    <mergeCell ref="E282:F282"/>
    <mergeCell ref="H282:I282"/>
    <mergeCell ref="J282:L282"/>
    <mergeCell ref="M282:N282"/>
    <mergeCell ref="M283:N284"/>
    <mergeCell ref="E298:F298"/>
    <mergeCell ref="E293:F293"/>
    <mergeCell ref="E294:F294"/>
    <mergeCell ref="E289:F289"/>
    <mergeCell ref="E297:F297"/>
    <mergeCell ref="E286:F286"/>
    <mergeCell ref="A277:N277"/>
    <mergeCell ref="E288:F288"/>
    <mergeCell ref="J283:L284"/>
    <mergeCell ref="E295:F295"/>
    <mergeCell ref="M295:N295"/>
    <mergeCell ref="M286:N286"/>
    <mergeCell ref="M288:N288"/>
    <mergeCell ref="M285:N285"/>
    <mergeCell ref="M293:N293"/>
    <mergeCell ref="M292:N292"/>
    <mergeCell ref="K286:L286"/>
    <mergeCell ref="K285:L285"/>
    <mergeCell ref="M287:N287"/>
    <mergeCell ref="K289:L289"/>
    <mergeCell ref="M310:N310"/>
    <mergeCell ref="M309:N309"/>
    <mergeCell ref="M294:N294"/>
    <mergeCell ref="M307:N307"/>
    <mergeCell ref="M301:N301"/>
    <mergeCell ref="K310:L310"/>
    <mergeCell ref="E311:F311"/>
    <mergeCell ref="H311:I311"/>
    <mergeCell ref="E317:F317"/>
    <mergeCell ref="E318:F318"/>
    <mergeCell ref="M311:N311"/>
    <mergeCell ref="E306:F306"/>
    <mergeCell ref="E307:F307"/>
    <mergeCell ref="K306:L306"/>
    <mergeCell ref="K308:L308"/>
    <mergeCell ref="H307:I307"/>
    <mergeCell ref="H309:I309"/>
    <mergeCell ref="K309:L309"/>
    <mergeCell ref="H310:I310"/>
    <mergeCell ref="M308:N308"/>
    <mergeCell ref="H316:I316"/>
    <mergeCell ref="K311:L311"/>
    <mergeCell ref="K318:L318"/>
    <mergeCell ref="H315:I315"/>
    <mergeCell ref="K315:L315"/>
    <mergeCell ref="M315:N315"/>
    <mergeCell ref="M314:N314"/>
    <mergeCell ref="E371:F371"/>
    <mergeCell ref="E336:F336"/>
    <mergeCell ref="E367:F367"/>
    <mergeCell ref="E351:F351"/>
    <mergeCell ref="E352:F352"/>
    <mergeCell ref="E348:F348"/>
    <mergeCell ref="E320:F320"/>
    <mergeCell ref="E321:F321"/>
    <mergeCell ref="H337:I337"/>
    <mergeCell ref="H351:I351"/>
    <mergeCell ref="H343:I343"/>
    <mergeCell ref="H350:I350"/>
    <mergeCell ref="H348:I348"/>
    <mergeCell ref="H349:I349"/>
    <mergeCell ref="H333:I333"/>
    <mergeCell ref="H342:I342"/>
    <mergeCell ref="H367:I367"/>
    <mergeCell ref="H326:I326"/>
    <mergeCell ref="E364:F364"/>
    <mergeCell ref="E354:F354"/>
    <mergeCell ref="E358:F358"/>
    <mergeCell ref="E361:F361"/>
    <mergeCell ref="J3:N6"/>
    <mergeCell ref="E313:F313"/>
    <mergeCell ref="H313:I313"/>
    <mergeCell ref="K313:L313"/>
    <mergeCell ref="M313:N313"/>
    <mergeCell ref="E322:F322"/>
    <mergeCell ref="E309:F309"/>
    <mergeCell ref="E312:F312"/>
    <mergeCell ref="K336:L336"/>
    <mergeCell ref="E310:F310"/>
    <mergeCell ref="E326:F326"/>
    <mergeCell ref="J334:L335"/>
    <mergeCell ref="K351:L351"/>
    <mergeCell ref="K342:L342"/>
    <mergeCell ref="K337:L337"/>
    <mergeCell ref="E300:F300"/>
    <mergeCell ref="E301:F301"/>
    <mergeCell ref="E302:F302"/>
    <mergeCell ref="E303:F303"/>
    <mergeCell ref="E319:F319"/>
    <mergeCell ref="H319:I319"/>
    <mergeCell ref="H312:I312"/>
    <mergeCell ref="K317:L317"/>
    <mergeCell ref="K321:L321"/>
    <mergeCell ref="K320:L320"/>
    <mergeCell ref="H321:I321"/>
    <mergeCell ref="H318:I318"/>
    <mergeCell ref="G373:H373"/>
    <mergeCell ref="H3:I6"/>
    <mergeCell ref="E360:F360"/>
    <mergeCell ref="E365:F365"/>
    <mergeCell ref="E368:F368"/>
    <mergeCell ref="E369:F369"/>
    <mergeCell ref="E350:F350"/>
    <mergeCell ref="E333:F333"/>
    <mergeCell ref="E366:F366"/>
    <mergeCell ref="E362:F362"/>
    <mergeCell ref="E359:F359"/>
    <mergeCell ref="E342:F342"/>
    <mergeCell ref="E343:F343"/>
    <mergeCell ref="E356:F356"/>
    <mergeCell ref="E357:F357"/>
    <mergeCell ref="E323:F323"/>
    <mergeCell ref="E355:F355"/>
    <mergeCell ref="E353:F353"/>
    <mergeCell ref="B311:D311"/>
    <mergeCell ref="K361:L361"/>
    <mergeCell ref="K319:L319"/>
    <mergeCell ref="M319:N319"/>
    <mergeCell ref="B94:D94"/>
    <mergeCell ref="C98:D98"/>
    <mergeCell ref="E290:F290"/>
    <mergeCell ref="H290:I290"/>
    <mergeCell ref="K290:L290"/>
    <mergeCell ref="M290:N290"/>
    <mergeCell ref="M322:N322"/>
    <mergeCell ref="K327:L327"/>
    <mergeCell ref="E349:F349"/>
    <mergeCell ref="E314:F314"/>
    <mergeCell ref="E315:F315"/>
    <mergeCell ref="E316:F316"/>
    <mergeCell ref="K326:L326"/>
    <mergeCell ref="K322:L322"/>
    <mergeCell ref="K349:L349"/>
    <mergeCell ref="H336:I336"/>
    <mergeCell ref="M312:N312"/>
    <mergeCell ref="K312:L312"/>
    <mergeCell ref="K323:L323"/>
    <mergeCell ref="H314:I314"/>
    <mergeCell ref="C261:D261"/>
    <mergeCell ref="E261:F261"/>
    <mergeCell ref="H261:I261"/>
    <mergeCell ref="K261:L261"/>
    <mergeCell ref="M261:N261"/>
    <mergeCell ref="B271:D271"/>
    <mergeCell ref="E271:F271"/>
    <mergeCell ref="H271:I271"/>
    <mergeCell ref="K271:L271"/>
    <mergeCell ref="M271:N271"/>
    <mergeCell ref="E262:F262"/>
    <mergeCell ref="B270:D270"/>
  </mergeCells>
  <phoneticPr fontId="26" type="noConversion"/>
  <pageMargins left="0.51181102362204722" right="0" top="0.19685039370078741" bottom="0.11811023622047245" header="0.19685039370078741" footer="0.11811023622047245"/>
  <pageSetup scale="83" orientation="landscape" r:id="rId1"/>
  <headerFooter alignWithMargins="0">
    <oddFooter>&amp;LRF consolidé - Chiffrier modèle de consolidation - Organisme contrôlé A&amp;R2021-12-22             &amp;P</oddFooter>
  </headerFooter>
  <rowBreaks count="7" manualBreakCount="7">
    <brk id="48" max="16383" man="1"/>
    <brk id="103" max="16383" man="1"/>
    <brk id="147" max="16383" man="1"/>
    <brk id="183" max="16383" man="1"/>
    <brk id="217" max="16383" man="1"/>
    <brk id="248" max="16383" man="1"/>
    <brk id="28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73"/>
  <sheetViews>
    <sheetView topLeftCell="A326" zoomScaleNormal="100" zoomScaleSheetLayoutView="100" workbookViewId="0">
      <selection activeCell="A334" sqref="A334:D335"/>
    </sheetView>
  </sheetViews>
  <sheetFormatPr baseColWidth="10" defaultRowHeight="12.5" x14ac:dyDescent="0.25"/>
  <cols>
    <col min="1" max="3" width="2.26953125" style="6" customWidth="1"/>
    <col min="4" max="4" width="43.81640625" style="6" customWidth="1"/>
    <col min="5" max="6" width="10.7265625" style="6" customWidth="1"/>
    <col min="7" max="7" width="10" style="139" customWidth="1"/>
    <col min="8" max="9" width="12.26953125" style="9" customWidth="1"/>
    <col min="10" max="10" width="4.1796875" style="9" customWidth="1"/>
    <col min="11" max="12" width="10.26953125" style="9" customWidth="1"/>
    <col min="13" max="14" width="10.7265625" style="9" customWidth="1"/>
  </cols>
  <sheetData>
    <row r="1" spans="1:14" ht="14.25" customHeight="1" x14ac:dyDescent="0.25">
      <c r="A1" s="601" t="s">
        <v>285</v>
      </c>
      <c r="B1" s="602"/>
      <c r="C1" s="602"/>
      <c r="D1" s="602"/>
      <c r="E1" s="602"/>
      <c r="F1" s="602"/>
      <c r="G1" s="602"/>
      <c r="H1" s="602"/>
      <c r="I1" s="602"/>
      <c r="J1" s="602"/>
      <c r="K1" s="602"/>
      <c r="L1" s="602"/>
      <c r="M1" s="602"/>
      <c r="N1" s="603"/>
    </row>
    <row r="2" spans="1:14" s="54" customFormat="1" ht="9.75" customHeight="1" x14ac:dyDescent="0.25">
      <c r="A2" s="104"/>
      <c r="B2" s="104"/>
      <c r="C2" s="104"/>
      <c r="D2" s="104"/>
      <c r="E2" s="104"/>
      <c r="F2" s="104"/>
      <c r="G2" s="137"/>
      <c r="H2" s="104"/>
      <c r="I2" s="104"/>
      <c r="J2" s="104"/>
      <c r="K2" s="104"/>
      <c r="L2" s="104"/>
      <c r="M2" s="104"/>
      <c r="N2" s="104"/>
    </row>
    <row r="3" spans="1:14" ht="12.75" customHeight="1" x14ac:dyDescent="0.25">
      <c r="A3" s="187" t="s">
        <v>244</v>
      </c>
      <c r="B3" s="87"/>
      <c r="C3" s="87"/>
      <c r="D3" s="87"/>
      <c r="E3" s="87"/>
      <c r="F3" s="87"/>
      <c r="G3" s="144"/>
      <c r="H3" s="754" t="s">
        <v>246</v>
      </c>
      <c r="I3" s="755"/>
      <c r="J3" s="938" t="s">
        <v>245</v>
      </c>
      <c r="K3" s="766"/>
      <c r="L3" s="766"/>
      <c r="M3" s="766"/>
      <c r="N3" s="767"/>
    </row>
    <row r="4" spans="1:14" ht="12.75" customHeight="1" x14ac:dyDescent="0.25">
      <c r="A4" s="188"/>
      <c r="B4" s="4"/>
      <c r="C4" s="4"/>
      <c r="D4" s="4" t="s">
        <v>186</v>
      </c>
      <c r="E4" s="4"/>
      <c r="F4" s="4"/>
      <c r="G4" s="189">
        <v>0</v>
      </c>
      <c r="H4" s="756"/>
      <c r="I4" s="757"/>
      <c r="J4" s="939"/>
      <c r="K4" s="768"/>
      <c r="L4" s="768"/>
      <c r="M4" s="768"/>
      <c r="N4" s="769"/>
    </row>
    <row r="5" spans="1:14" x14ac:dyDescent="0.25">
      <c r="A5" s="188"/>
      <c r="B5" s="4"/>
      <c r="C5" s="4"/>
      <c r="D5" s="4" t="s">
        <v>187</v>
      </c>
      <c r="E5" s="4"/>
      <c r="F5" s="4"/>
      <c r="G5" s="189">
        <v>0</v>
      </c>
      <c r="H5" s="756"/>
      <c r="I5" s="757"/>
      <c r="J5" s="939"/>
      <c r="K5" s="768"/>
      <c r="L5" s="768"/>
      <c r="M5" s="768"/>
      <c r="N5" s="769"/>
    </row>
    <row r="6" spans="1:14" x14ac:dyDescent="0.25">
      <c r="A6" s="190"/>
      <c r="B6" s="191"/>
      <c r="C6" s="191"/>
      <c r="D6" s="191" t="s">
        <v>188</v>
      </c>
      <c r="E6" s="191"/>
      <c r="F6" s="191"/>
      <c r="G6" s="192">
        <v>0</v>
      </c>
      <c r="H6" s="758"/>
      <c r="I6" s="759"/>
      <c r="J6" s="940"/>
      <c r="K6" s="770"/>
      <c r="L6" s="770"/>
      <c r="M6" s="770"/>
      <c r="N6" s="771"/>
    </row>
    <row r="7" spans="1:14" s="116" customFormat="1" ht="8.25" customHeight="1" x14ac:dyDescent="0.25">
      <c r="A7" s="4"/>
      <c r="B7" s="4"/>
      <c r="C7" s="4"/>
      <c r="D7" s="4"/>
      <c r="E7" s="4"/>
      <c r="F7" s="4"/>
      <c r="G7" s="138"/>
      <c r="H7" s="115"/>
      <c r="I7" s="115"/>
      <c r="J7" s="115"/>
      <c r="K7" s="115"/>
      <c r="L7" s="115"/>
      <c r="M7" s="115"/>
      <c r="N7" s="115"/>
    </row>
    <row r="8" spans="1:14" s="54" customFormat="1" ht="12" customHeight="1" x14ac:dyDescent="0.25">
      <c r="A8" s="105"/>
      <c r="B8" s="105"/>
      <c r="C8" s="105"/>
      <c r="D8" s="105"/>
      <c r="E8" s="762" t="s">
        <v>175</v>
      </c>
      <c r="F8" s="915"/>
      <c r="G8" s="160" t="s">
        <v>181</v>
      </c>
      <c r="H8" s="916" t="s">
        <v>176</v>
      </c>
      <c r="I8" s="915"/>
      <c r="J8" s="762" t="s">
        <v>177</v>
      </c>
      <c r="K8" s="790"/>
      <c r="L8" s="915"/>
      <c r="M8" s="762" t="s">
        <v>195</v>
      </c>
      <c r="N8" s="915"/>
    </row>
    <row r="9" spans="1:14" s="51" customFormat="1" ht="13.5" customHeight="1" x14ac:dyDescent="0.25">
      <c r="A9" s="637" t="s">
        <v>149</v>
      </c>
      <c r="B9" s="638"/>
      <c r="C9" s="638"/>
      <c r="D9" s="639"/>
      <c r="E9" s="620" t="s">
        <v>172</v>
      </c>
      <c r="F9" s="622"/>
      <c r="G9" s="806" t="s">
        <v>173</v>
      </c>
      <c r="H9" s="883" t="s">
        <v>104</v>
      </c>
      <c r="I9" s="622"/>
      <c r="J9" s="620" t="s">
        <v>36</v>
      </c>
      <c r="K9" s="621"/>
      <c r="L9" s="622"/>
      <c r="M9" s="620" t="s">
        <v>105</v>
      </c>
      <c r="N9" s="622"/>
    </row>
    <row r="10" spans="1:14" s="51" customFormat="1" ht="11.25" customHeight="1" x14ac:dyDescent="0.25">
      <c r="A10" s="640"/>
      <c r="B10" s="641"/>
      <c r="C10" s="641"/>
      <c r="D10" s="642"/>
      <c r="E10" s="623"/>
      <c r="F10" s="625"/>
      <c r="G10" s="807"/>
      <c r="H10" s="884"/>
      <c r="I10" s="625"/>
      <c r="J10" s="623"/>
      <c r="K10" s="624"/>
      <c r="L10" s="625"/>
      <c r="M10" s="623"/>
      <c r="N10" s="625"/>
    </row>
    <row r="11" spans="1:14" x14ac:dyDescent="0.25">
      <c r="E11" s="18" t="s">
        <v>25</v>
      </c>
      <c r="F11" s="19" t="s">
        <v>26</v>
      </c>
      <c r="G11" s="154"/>
      <c r="H11" s="150" t="s">
        <v>25</v>
      </c>
      <c r="I11" s="19" t="s">
        <v>26</v>
      </c>
      <c r="J11" s="26" t="s">
        <v>5</v>
      </c>
      <c r="K11" s="27" t="s">
        <v>25</v>
      </c>
      <c r="L11" s="19" t="s">
        <v>26</v>
      </c>
      <c r="M11" s="18" t="s">
        <v>25</v>
      </c>
      <c r="N11" s="19" t="s">
        <v>26</v>
      </c>
    </row>
    <row r="12" spans="1:14" ht="14" x14ac:dyDescent="0.3">
      <c r="A12" s="47" t="s">
        <v>4</v>
      </c>
      <c r="B12" s="47"/>
      <c r="E12" s="392"/>
      <c r="F12" s="393"/>
      <c r="G12" s="155"/>
      <c r="H12" s="408"/>
      <c r="I12" s="409"/>
      <c r="J12" s="20"/>
      <c r="K12" s="416"/>
      <c r="L12" s="409"/>
      <c r="M12" s="423"/>
      <c r="N12" s="409"/>
    </row>
    <row r="13" spans="1:14" ht="13" x14ac:dyDescent="0.3">
      <c r="A13" s="48" t="s">
        <v>1</v>
      </c>
      <c r="B13" s="48"/>
      <c r="C13" s="12"/>
      <c r="D13" s="12"/>
      <c r="E13" s="394"/>
      <c r="F13" s="395"/>
      <c r="G13" s="201"/>
      <c r="H13" s="410"/>
      <c r="I13" s="411"/>
      <c r="J13" s="213"/>
      <c r="K13" s="417"/>
      <c r="L13" s="411"/>
      <c r="M13" s="424"/>
      <c r="N13" s="411"/>
    </row>
    <row r="14" spans="1:14" x14ac:dyDescent="0.25">
      <c r="C14" s="11" t="s">
        <v>258</v>
      </c>
      <c r="D14" s="11"/>
      <c r="E14" s="396"/>
      <c r="F14" s="397"/>
      <c r="G14" s="193">
        <f>G$6</f>
        <v>0</v>
      </c>
      <c r="H14" s="412" t="str">
        <f>IF((E14*G14)&lt;=0," ",ROUND((E14*G14),0))</f>
        <v xml:space="preserve"> </v>
      </c>
      <c r="I14" s="413" t="str">
        <f>IF((F14*G14)&lt;=0," ",ROUND((F14*G14),0))</f>
        <v xml:space="preserve"> </v>
      </c>
      <c r="J14" s="128"/>
      <c r="K14" s="418"/>
      <c r="L14" s="397"/>
      <c r="M14" s="425" t="str">
        <f>IF((IF(H14=" ",0,H14)-IF(I14=" ",0,I14)+K14-L14)&lt;=0," ",(IF(H14=" ",0,H14)-IF(I14=" ",0,I14)+K14-L14))</f>
        <v xml:space="preserve"> </v>
      </c>
      <c r="N14" s="426" t="str">
        <f>IF((-IF(H14=" ",0,H14)+IF(I14=" ",0,I14)-K14+L14)&lt;=0," ",(-IF(H14=" ",0,H14)+IF(I14=" ",0,I14)-K14+L14))</f>
        <v xml:space="preserve"> </v>
      </c>
    </row>
    <row r="15" spans="1:14" x14ac:dyDescent="0.25">
      <c r="C15" s="12" t="s">
        <v>9</v>
      </c>
      <c r="D15" s="12"/>
      <c r="E15" s="398"/>
      <c r="F15" s="399"/>
      <c r="G15" s="193">
        <f t="shared" ref="G15:G20" si="0">G$6</f>
        <v>0</v>
      </c>
      <c r="H15" s="412" t="str">
        <f t="shared" ref="H15:H20" si="1">IF((E15*G15)&lt;=0," ",ROUND((E15*G15),0))</f>
        <v xml:space="preserve"> </v>
      </c>
      <c r="I15" s="413" t="str">
        <f t="shared" ref="I15:I20" si="2">IF((F15*G15)&lt;=0," ",ROUND((F15*G15),0))</f>
        <v xml:space="preserve"> </v>
      </c>
      <c r="J15" s="129"/>
      <c r="K15" s="419"/>
      <c r="L15" s="399"/>
      <c r="M15" s="425" t="str">
        <f t="shared" ref="M15:M20" si="3">IF((IF(H15=" ",0,H15)-IF(I15=" ",0,I15)+K15-L15)&lt;=0," ",(IF(H15=" ",0,H15)-IF(I15=" ",0,I15)+K15-L15))</f>
        <v xml:space="preserve"> </v>
      </c>
      <c r="N15" s="426" t="str">
        <f t="shared" ref="N15:N20" si="4">IF((-IF(H15=" ",0,H15)+IF(I15=" ",0,I15)-K15+L15)&lt;=0," ",(-IF(H15=" ",0,H15)+IF(I15=" ",0,I15)-K15+L15))</f>
        <v xml:space="preserve"> </v>
      </c>
    </row>
    <row r="16" spans="1:14" x14ac:dyDescent="0.25">
      <c r="C16" s="12" t="s">
        <v>13</v>
      </c>
      <c r="D16" s="12"/>
      <c r="E16" s="398"/>
      <c r="F16" s="399"/>
      <c r="G16" s="193">
        <f t="shared" si="0"/>
        <v>0</v>
      </c>
      <c r="H16" s="412" t="str">
        <f t="shared" si="1"/>
        <v xml:space="preserve"> </v>
      </c>
      <c r="I16" s="413" t="str">
        <f t="shared" si="2"/>
        <v xml:space="preserve"> </v>
      </c>
      <c r="J16" s="129"/>
      <c r="K16" s="419"/>
      <c r="L16" s="399"/>
      <c r="M16" s="425" t="str">
        <f t="shared" si="3"/>
        <v xml:space="preserve"> </v>
      </c>
      <c r="N16" s="426" t="str">
        <f t="shared" si="4"/>
        <v xml:space="preserve"> </v>
      </c>
    </row>
    <row r="17" spans="1:14" ht="13" x14ac:dyDescent="0.3">
      <c r="C17" s="36" t="s">
        <v>212</v>
      </c>
      <c r="D17" s="37"/>
      <c r="E17" s="400"/>
      <c r="F17" s="401"/>
      <c r="G17" s="193">
        <f t="shared" si="0"/>
        <v>0</v>
      </c>
      <c r="H17" s="412" t="str">
        <f t="shared" si="1"/>
        <v xml:space="preserve"> </v>
      </c>
      <c r="I17" s="413" t="str">
        <f t="shared" si="2"/>
        <v xml:space="preserve"> </v>
      </c>
      <c r="J17" s="126"/>
      <c r="K17" s="420"/>
      <c r="L17" s="401"/>
      <c r="M17" s="425" t="str">
        <f t="shared" si="3"/>
        <v xml:space="preserve"> </v>
      </c>
      <c r="N17" s="426" t="str">
        <f t="shared" si="4"/>
        <v xml:space="preserve"> </v>
      </c>
    </row>
    <row r="18" spans="1:14" ht="25.5" customHeight="1" x14ac:dyDescent="0.25">
      <c r="C18" s="577" t="s">
        <v>274</v>
      </c>
      <c r="D18" s="578"/>
      <c r="E18" s="400"/>
      <c r="F18" s="401"/>
      <c r="G18" s="193">
        <f t="shared" si="0"/>
        <v>0</v>
      </c>
      <c r="H18" s="412" t="str">
        <f t="shared" si="1"/>
        <v xml:space="preserve"> </v>
      </c>
      <c r="I18" s="413" t="str">
        <f t="shared" si="2"/>
        <v xml:space="preserve"> </v>
      </c>
      <c r="J18" s="126"/>
      <c r="K18" s="420"/>
      <c r="L18" s="401"/>
      <c r="M18" s="425" t="str">
        <f t="shared" si="3"/>
        <v xml:space="preserve"> </v>
      </c>
      <c r="N18" s="426" t="str">
        <f t="shared" si="4"/>
        <v xml:space="preserve"> </v>
      </c>
    </row>
    <row r="19" spans="1:14" ht="13" x14ac:dyDescent="0.3">
      <c r="C19" s="41" t="s">
        <v>63</v>
      </c>
      <c r="D19" s="37"/>
      <c r="E19" s="402"/>
      <c r="F19" s="403"/>
      <c r="G19" s="193">
        <f t="shared" si="0"/>
        <v>0</v>
      </c>
      <c r="H19" s="412" t="str">
        <f t="shared" si="1"/>
        <v xml:space="preserve"> </v>
      </c>
      <c r="I19" s="413" t="str">
        <f t="shared" si="2"/>
        <v xml:space="preserve"> </v>
      </c>
      <c r="J19" s="126"/>
      <c r="K19" s="420"/>
      <c r="L19" s="401"/>
      <c r="M19" s="425" t="str">
        <f t="shared" si="3"/>
        <v xml:space="preserve"> </v>
      </c>
      <c r="N19" s="426" t="str">
        <f t="shared" si="4"/>
        <v xml:space="preserve"> </v>
      </c>
    </row>
    <row r="20" spans="1:14" x14ac:dyDescent="0.25">
      <c r="C20" s="11" t="s">
        <v>11</v>
      </c>
      <c r="D20" s="11"/>
      <c r="E20" s="396"/>
      <c r="F20" s="397"/>
      <c r="G20" s="193">
        <f t="shared" si="0"/>
        <v>0</v>
      </c>
      <c r="H20" s="412" t="str">
        <f t="shared" si="1"/>
        <v xml:space="preserve"> </v>
      </c>
      <c r="I20" s="413" t="str">
        <f t="shared" si="2"/>
        <v xml:space="preserve"> </v>
      </c>
      <c r="J20" s="130"/>
      <c r="K20" s="418"/>
      <c r="L20" s="397"/>
      <c r="M20" s="425" t="str">
        <f t="shared" si="3"/>
        <v xml:space="preserve"> </v>
      </c>
      <c r="N20" s="426" t="str">
        <f t="shared" si="4"/>
        <v xml:space="preserve"> </v>
      </c>
    </row>
    <row r="21" spans="1:14" ht="13" x14ac:dyDescent="0.3">
      <c r="A21" s="48" t="s">
        <v>3</v>
      </c>
      <c r="B21" s="48"/>
      <c r="C21" s="11"/>
      <c r="D21" s="11"/>
      <c r="E21" s="404"/>
      <c r="F21" s="405"/>
      <c r="G21" s="157"/>
      <c r="H21" s="414"/>
      <c r="I21" s="405"/>
      <c r="J21" s="131"/>
      <c r="K21" s="421"/>
      <c r="L21" s="405"/>
      <c r="M21" s="404"/>
      <c r="N21" s="405"/>
    </row>
    <row r="22" spans="1:14" ht="24" customHeight="1" x14ac:dyDescent="0.25">
      <c r="A22" s="7"/>
      <c r="B22" s="7"/>
      <c r="C22" s="556" t="s">
        <v>268</v>
      </c>
      <c r="D22" s="557"/>
      <c r="E22" s="396"/>
      <c r="F22" s="397"/>
      <c r="G22" s="193">
        <f>G$6</f>
        <v>0</v>
      </c>
      <c r="H22" s="412" t="str">
        <f>IF((E22*G22)&lt;=0," ",ROUND((E22*G22),0))</f>
        <v xml:space="preserve"> </v>
      </c>
      <c r="I22" s="413" t="str">
        <f>IF((F22*G22)&lt;=0," ",ROUND((F22*G22),0))</f>
        <v xml:space="preserve"> </v>
      </c>
      <c r="J22" s="128"/>
      <c r="K22" s="418"/>
      <c r="L22" s="397"/>
      <c r="M22" s="425" t="str">
        <f>IF((IF(H22=" ",0,H22)-IF(I22=" ",0,I22)+K22-L22)&lt;=0," ",(IF(H22=" ",0,H22)-IF(I22=" ",0,I22)+K22-L22))</f>
        <v xml:space="preserve"> </v>
      </c>
      <c r="N22" s="426" t="str">
        <f>IF((-IF(H22=" ",0,H22)+IF(I22=" ",0,I22)-K22+L22)&lt;=0," ",(-IF(H22=" ",0,H22)+IF(I22=" ",0,I22)-K22+L22))</f>
        <v xml:space="preserve"> </v>
      </c>
    </row>
    <row r="23" spans="1:14" x14ac:dyDescent="0.25">
      <c r="C23" s="11" t="s">
        <v>60</v>
      </c>
      <c r="D23" s="11"/>
      <c r="E23" s="396"/>
      <c r="F23" s="397"/>
      <c r="G23" s="193">
        <f>G$6</f>
        <v>0</v>
      </c>
      <c r="H23" s="412" t="str">
        <f>IF((E23*G23)&lt;=0," ",ROUND((E23*G23),0))</f>
        <v xml:space="preserve"> </v>
      </c>
      <c r="I23" s="413" t="str">
        <f>IF((F23*G23)&lt;=0," ",ROUND((F23*G23),0))</f>
        <v xml:space="preserve"> </v>
      </c>
      <c r="J23" s="128"/>
      <c r="K23" s="418"/>
      <c r="L23" s="397"/>
      <c r="M23" s="425" t="str">
        <f>IF((IF(H23=" ",0,H23)-IF(I23=" ",0,I23)+K23-L23)&lt;=0," ",(IF(H23=" ",0,H23)-IF(I23=" ",0,I23)+K23-L23))</f>
        <v xml:space="preserve"> </v>
      </c>
      <c r="N23" s="426" t="str">
        <f>IF((-IF(H23=" ",0,H23)+IF(I23=" ",0,I23)-K23+L23)&lt;=0," ",(-IF(H23=" ",0,H23)+IF(I23=" ",0,I23)-K23+L23))</f>
        <v xml:space="preserve"> </v>
      </c>
    </row>
    <row r="24" spans="1:14" x14ac:dyDescent="0.25">
      <c r="C24" s="11" t="s">
        <v>65</v>
      </c>
      <c r="D24" s="11"/>
      <c r="E24" s="396"/>
      <c r="F24" s="397"/>
      <c r="G24" s="193">
        <f>G$6</f>
        <v>0</v>
      </c>
      <c r="H24" s="412" t="str">
        <f>IF((E24*G24)&lt;=0," ",ROUND((E24*G24),0))</f>
        <v xml:space="preserve"> </v>
      </c>
      <c r="I24" s="413" t="str">
        <f>IF((F24*G24)&lt;=0," ",ROUND((F24*G24),0))</f>
        <v xml:space="preserve"> </v>
      </c>
      <c r="J24" s="128"/>
      <c r="K24" s="418"/>
      <c r="L24" s="397"/>
      <c r="M24" s="425" t="str">
        <f>IF((IF(H24=" ",0,H24)-IF(I24=" ",0,I24)+K24-L24)&lt;=0," ",(IF(H24=" ",0,H24)-IF(I24=" ",0,I24)+K24-L24))</f>
        <v xml:space="preserve"> </v>
      </c>
      <c r="N24" s="426" t="str">
        <f>IF((-IF(H24=" ",0,H24)+IF(I24=" ",0,I24)-K24+L24)&lt;=0," ",(-IF(H24=" ",0,H24)+IF(I24=" ",0,I24)-K24+L24))</f>
        <v xml:space="preserve"> </v>
      </c>
    </row>
    <row r="25" spans="1:14" x14ac:dyDescent="0.25">
      <c r="C25" s="11" t="s">
        <v>28</v>
      </c>
      <c r="D25" s="11"/>
      <c r="E25" s="396"/>
      <c r="F25" s="397"/>
      <c r="G25" s="193">
        <f>G$6</f>
        <v>0</v>
      </c>
      <c r="H25" s="412" t="str">
        <f>IF((E25*G25)&lt;=0," ",ROUND((E25*G25),0))</f>
        <v xml:space="preserve"> </v>
      </c>
      <c r="I25" s="413" t="str">
        <f>IF((F25*G25)&lt;=0," ",ROUND((F25*G25),0))</f>
        <v xml:space="preserve"> </v>
      </c>
      <c r="J25" s="128"/>
      <c r="K25" s="418"/>
      <c r="L25" s="397"/>
      <c r="M25" s="425" t="str">
        <f>IF((IF(H25=" ",0,H25)-IF(I25=" ",0,I25)+K25-L25)&lt;=0," ",(IF(H25=" ",0,H25)-IF(I25=" ",0,I25)+K25-L25))</f>
        <v xml:space="preserve"> </v>
      </c>
      <c r="N25" s="426" t="str">
        <f>IF((-IF(H25=" ",0,H25)+IF(I25=" ",0,I25)-K25+L25)&lt;=0," ",(-IF(H25=" ",0,H25)+IF(I25=" ",0,I25)-K25+L25))</f>
        <v xml:space="preserve"> </v>
      </c>
    </row>
    <row r="26" spans="1:14" x14ac:dyDescent="0.25">
      <c r="C26" s="11" t="s">
        <v>47</v>
      </c>
      <c r="D26" s="11"/>
      <c r="E26" s="404"/>
      <c r="F26" s="405"/>
      <c r="G26" s="157"/>
      <c r="H26" s="414"/>
      <c r="I26" s="405"/>
      <c r="J26" s="131"/>
      <c r="K26" s="421"/>
      <c r="L26" s="405"/>
      <c r="M26" s="404"/>
      <c r="N26" s="405"/>
    </row>
    <row r="27" spans="1:14" x14ac:dyDescent="0.25">
      <c r="C27" s="12"/>
      <c r="D27" s="11" t="s">
        <v>47</v>
      </c>
      <c r="E27" s="396"/>
      <c r="F27" s="397"/>
      <c r="G27" s="193">
        <f>G$6</f>
        <v>0</v>
      </c>
      <c r="H27" s="412" t="str">
        <f>IF((E27*G27)&lt;=0," ",ROUND((E27*G27),0))</f>
        <v xml:space="preserve"> </v>
      </c>
      <c r="I27" s="413" t="str">
        <f>IF((F27*G27)&lt;=0," ",ROUND((F27*G27),0))</f>
        <v xml:space="preserve"> </v>
      </c>
      <c r="J27" s="128"/>
      <c r="K27" s="418"/>
      <c r="L27" s="397"/>
      <c r="M27" s="425" t="str">
        <f>IF((IF(H27=" ",0,H27)-IF(I27=" ",0,I27)+K27-L27)&lt;=0," ",(IF(H27=" ",0,H27)-IF(I27=" ",0,I27)+K27-L27))</f>
        <v xml:space="preserve"> </v>
      </c>
      <c r="N27" s="426" t="str">
        <f>IF((-IF(H27=" ",0,H27)+IF(I27=" ",0,I27)-K27+L27)&lt;=0," ",(-IF(H27=" ",0,H27)+IF(I27=" ",0,I27)-K27+L27))</f>
        <v xml:space="preserve"> </v>
      </c>
    </row>
    <row r="28" spans="1:14" x14ac:dyDescent="0.25">
      <c r="C28" s="61"/>
      <c r="D28" s="11" t="s">
        <v>95</v>
      </c>
      <c r="E28" s="396"/>
      <c r="F28" s="397"/>
      <c r="G28" s="193">
        <f>G$6</f>
        <v>0</v>
      </c>
      <c r="H28" s="412" t="str">
        <f>IF((E28*G28)&lt;=0," ",ROUND((E28*G28),0))</f>
        <v xml:space="preserve"> </v>
      </c>
      <c r="I28" s="413" t="str">
        <f>IF((F28*G28)&lt;=0," ",ROUND((F28*G28),0))</f>
        <v xml:space="preserve"> </v>
      </c>
      <c r="J28" s="128"/>
      <c r="K28" s="418"/>
      <c r="L28" s="397"/>
      <c r="M28" s="425" t="str">
        <f>IF((IF(H28=" ",0,H28)-IF(I28=" ",0,I28)+K28-L28)&lt;=0," ",(IF(H28=" ",0,H28)-IF(I28=" ",0,I28)+K28-L28))</f>
        <v xml:space="preserve"> </v>
      </c>
      <c r="N28" s="426" t="str">
        <f>IF((-IF(H28=" ",0,H28)+IF(I28=" ",0,I28)-K28+L28)&lt;=0," ",(-IF(H28=" ",0,H28)+IF(I28=" ",0,I28)-K28+L28))</f>
        <v xml:space="preserve"> </v>
      </c>
    </row>
    <row r="29" spans="1:14" x14ac:dyDescent="0.25">
      <c r="C29" s="11" t="s">
        <v>12</v>
      </c>
      <c r="D29" s="11"/>
      <c r="E29" s="396"/>
      <c r="F29" s="397"/>
      <c r="G29" s="193">
        <f>G$6</f>
        <v>0</v>
      </c>
      <c r="H29" s="412" t="str">
        <f>IF((E29*G29)&lt;=0," ",ROUND((E29*G29),0))</f>
        <v xml:space="preserve"> </v>
      </c>
      <c r="I29" s="413" t="str">
        <f>IF((F29*G29)&lt;=0," ",ROUND((F29*G29),0))</f>
        <v xml:space="preserve"> </v>
      </c>
      <c r="J29" s="128"/>
      <c r="K29" s="418"/>
      <c r="L29" s="397"/>
      <c r="M29" s="425" t="str">
        <f>IF((IF(H29=" ",0,H29)-IF(I29=" ",0,I29)+K29-L29)&lt;=0," ",(IF(H29=" ",0,H29)-IF(I29=" ",0,I29)+K29-L29))</f>
        <v xml:space="preserve"> </v>
      </c>
      <c r="N29" s="426" t="str">
        <f>IF((-IF(H29=" ",0,H29)+IF(I29=" ",0,I29)-K29+L29)&lt;=0," ",(-IF(H29=" ",0,H29)+IF(I29=" ",0,I29)-K29+L29))</f>
        <v xml:space="preserve"> </v>
      </c>
    </row>
    <row r="30" spans="1:14" x14ac:dyDescent="0.25">
      <c r="C30" s="14" t="s">
        <v>306</v>
      </c>
      <c r="D30" s="14"/>
      <c r="E30" s="396"/>
      <c r="F30" s="397"/>
      <c r="G30" s="193">
        <f>G$6</f>
        <v>0</v>
      </c>
      <c r="H30" s="412" t="str">
        <f>IF((E30*G30)&lt;=0," ",ROUND((E30*G30),0))</f>
        <v xml:space="preserve"> </v>
      </c>
      <c r="I30" s="413" t="str">
        <f>IF((F30*G30)&lt;=0," ",ROUND((F30*G30),0))</f>
        <v xml:space="preserve"> </v>
      </c>
      <c r="J30" s="128"/>
      <c r="K30" s="418"/>
      <c r="L30" s="397"/>
      <c r="M30" s="425" t="str">
        <f>IF((IF(H30=" ",0,H30)-IF(I30=" ",0,I30)+K30-L30)&lt;=0," ",(IF(H30=" ",0,H30)-IF(I30=" ",0,I30)+K30-L30))</f>
        <v xml:space="preserve"> </v>
      </c>
      <c r="N30" s="426" t="str">
        <f>IF((-IF(H30=" ",0,H30)+IF(I30=" ",0,I30)-K30+L30)&lt;=0," ",(-IF(H30=" ",0,H30)+IF(I30=" ",0,I30)-K30+L30))</f>
        <v xml:space="preserve"> </v>
      </c>
    </row>
    <row r="31" spans="1:14" ht="13" x14ac:dyDescent="0.3">
      <c r="A31" s="48" t="s">
        <v>2</v>
      </c>
      <c r="B31" s="48"/>
      <c r="C31" s="11"/>
      <c r="D31" s="11"/>
      <c r="E31" s="404"/>
      <c r="F31" s="405"/>
      <c r="G31" s="157"/>
      <c r="H31" s="414"/>
      <c r="I31" s="405"/>
      <c r="J31" s="131"/>
      <c r="K31" s="421"/>
      <c r="L31" s="405"/>
      <c r="M31" s="404"/>
      <c r="N31" s="405"/>
    </row>
    <row r="32" spans="1:14" x14ac:dyDescent="0.25">
      <c r="C32" s="11" t="s">
        <v>332</v>
      </c>
      <c r="D32" s="11"/>
      <c r="E32" s="404"/>
      <c r="F32" s="405"/>
      <c r="G32" s="157"/>
      <c r="H32" s="414"/>
      <c r="I32" s="405"/>
      <c r="J32" s="131"/>
      <c r="K32" s="421"/>
      <c r="L32" s="405"/>
      <c r="M32" s="404"/>
      <c r="N32" s="405"/>
    </row>
    <row r="33" spans="1:14" x14ac:dyDescent="0.25">
      <c r="C33" s="12"/>
      <c r="D33" s="11" t="s">
        <v>66</v>
      </c>
      <c r="E33" s="396"/>
      <c r="F33" s="397"/>
      <c r="G33" s="193">
        <f t="shared" ref="G33:G38" si="5">G$6</f>
        <v>0</v>
      </c>
      <c r="H33" s="412" t="str">
        <f t="shared" ref="H33:H38" si="6">IF((E33*G33)&lt;=0," ",ROUND((E33*G33),0))</f>
        <v xml:space="preserve"> </v>
      </c>
      <c r="I33" s="413" t="str">
        <f t="shared" ref="I33:I38" si="7">IF((F33*G33)&lt;=0," ",ROUND((F33*G33),0))</f>
        <v xml:space="preserve"> </v>
      </c>
      <c r="J33" s="128"/>
      <c r="K33" s="418"/>
      <c r="L33" s="397"/>
      <c r="M33" s="425" t="str">
        <f t="shared" ref="M33:M38" si="8">IF((IF(H33=" ",0,H33)-IF(I33=" ",0,I33)+K33-L33)&lt;=0," ",(IF(H33=" ",0,H33)-IF(I33=" ",0,I33)+K33-L33))</f>
        <v xml:space="preserve"> </v>
      </c>
      <c r="N33" s="426" t="str">
        <f t="shared" ref="N33:N38" si="9">IF((-IF(H33=" ",0,H33)+IF(I33=" ",0,I33)-K33+L33)&lt;=0," ",(-IF(H33=" ",0,H33)+IF(I33=" ",0,I33)-K33+L33))</f>
        <v xml:space="preserve"> </v>
      </c>
    </row>
    <row r="34" spans="1:14" x14ac:dyDescent="0.25">
      <c r="C34" s="61"/>
      <c r="D34" s="11" t="s">
        <v>67</v>
      </c>
      <c r="E34" s="396"/>
      <c r="F34" s="397"/>
      <c r="G34" s="193">
        <f t="shared" si="5"/>
        <v>0</v>
      </c>
      <c r="H34" s="412" t="str">
        <f t="shared" si="6"/>
        <v xml:space="preserve"> </v>
      </c>
      <c r="I34" s="413" t="str">
        <f t="shared" si="7"/>
        <v xml:space="preserve"> </v>
      </c>
      <c r="J34" s="128"/>
      <c r="K34" s="418"/>
      <c r="L34" s="397"/>
      <c r="M34" s="425" t="str">
        <f t="shared" si="8"/>
        <v xml:space="preserve"> </v>
      </c>
      <c r="N34" s="426" t="str">
        <f t="shared" si="9"/>
        <v xml:space="preserve"> </v>
      </c>
    </row>
    <row r="35" spans="1:14" x14ac:dyDescent="0.25">
      <c r="C35" s="11" t="s">
        <v>0</v>
      </c>
      <c r="D35" s="11"/>
      <c r="E35" s="396"/>
      <c r="F35" s="397"/>
      <c r="G35" s="193">
        <f t="shared" si="5"/>
        <v>0</v>
      </c>
      <c r="H35" s="412" t="str">
        <f t="shared" si="6"/>
        <v xml:space="preserve"> </v>
      </c>
      <c r="I35" s="413" t="str">
        <f t="shared" si="7"/>
        <v xml:space="preserve"> </v>
      </c>
      <c r="J35" s="130"/>
      <c r="K35" s="418"/>
      <c r="L35" s="397"/>
      <c r="M35" s="425" t="str">
        <f t="shared" si="8"/>
        <v xml:space="preserve"> </v>
      </c>
      <c r="N35" s="426" t="str">
        <f t="shared" si="9"/>
        <v xml:space="preserve"> </v>
      </c>
    </row>
    <row r="36" spans="1:14" x14ac:dyDescent="0.25">
      <c r="C36" s="11" t="s">
        <v>44</v>
      </c>
      <c r="D36" s="11"/>
      <c r="E36" s="396"/>
      <c r="F36" s="397"/>
      <c r="G36" s="193">
        <f t="shared" si="5"/>
        <v>0</v>
      </c>
      <c r="H36" s="412" t="str">
        <f t="shared" si="6"/>
        <v xml:space="preserve"> </v>
      </c>
      <c r="I36" s="413" t="str">
        <f t="shared" si="7"/>
        <v xml:space="preserve"> </v>
      </c>
      <c r="J36" s="128"/>
      <c r="K36" s="418"/>
      <c r="L36" s="397"/>
      <c r="M36" s="425" t="str">
        <f t="shared" si="8"/>
        <v xml:space="preserve"> </v>
      </c>
      <c r="N36" s="426" t="str">
        <f t="shared" si="9"/>
        <v xml:space="preserve"> </v>
      </c>
    </row>
    <row r="37" spans="1:14" x14ac:dyDescent="0.25">
      <c r="C37" s="11" t="s">
        <v>319</v>
      </c>
      <c r="D37" s="11"/>
      <c r="E37" s="396"/>
      <c r="F37" s="397"/>
      <c r="G37" s="193">
        <f t="shared" si="5"/>
        <v>0</v>
      </c>
      <c r="H37" s="412" t="str">
        <f t="shared" si="6"/>
        <v xml:space="preserve"> </v>
      </c>
      <c r="I37" s="413" t="str">
        <f t="shared" si="7"/>
        <v xml:space="preserve"> </v>
      </c>
      <c r="J37" s="128"/>
      <c r="K37" s="418"/>
      <c r="L37" s="397"/>
      <c r="M37" s="425" t="str">
        <f t="shared" si="8"/>
        <v xml:space="preserve"> </v>
      </c>
      <c r="N37" s="426" t="str">
        <f t="shared" si="9"/>
        <v xml:space="preserve"> </v>
      </c>
    </row>
    <row r="38" spans="1:14" x14ac:dyDescent="0.25">
      <c r="C38" s="11" t="s">
        <v>23</v>
      </c>
      <c r="D38" s="11"/>
      <c r="E38" s="396"/>
      <c r="F38" s="397"/>
      <c r="G38" s="193">
        <f t="shared" si="5"/>
        <v>0</v>
      </c>
      <c r="H38" s="412" t="str">
        <f t="shared" si="6"/>
        <v xml:space="preserve"> </v>
      </c>
      <c r="I38" s="413" t="str">
        <f t="shared" si="7"/>
        <v xml:space="preserve"> </v>
      </c>
      <c r="J38" s="128"/>
      <c r="K38" s="418"/>
      <c r="L38" s="397"/>
      <c r="M38" s="425" t="str">
        <f t="shared" si="8"/>
        <v xml:space="preserve"> </v>
      </c>
      <c r="N38" s="426" t="str">
        <f t="shared" si="9"/>
        <v xml:space="preserve"> </v>
      </c>
    </row>
    <row r="39" spans="1:14" x14ac:dyDescent="0.25">
      <c r="A39" s="174" t="s">
        <v>190</v>
      </c>
      <c r="B39" s="174"/>
      <c r="C39" s="174"/>
      <c r="D39" s="174"/>
      <c r="E39" s="406">
        <f>SUM(E14:E38)</f>
        <v>0</v>
      </c>
      <c r="F39" s="407">
        <f>SUM(F14:F38)</f>
        <v>0</v>
      </c>
      <c r="G39" s="226"/>
      <c r="H39" s="415">
        <f>SUM(H14:H38)</f>
        <v>0</v>
      </c>
      <c r="I39" s="407">
        <f>SUM(I14:I38)</f>
        <v>0</v>
      </c>
      <c r="J39" s="252"/>
      <c r="K39" s="422">
        <f>SUM(K14:K38)</f>
        <v>0</v>
      </c>
      <c r="L39" s="407">
        <f>SUM(L14:L38)</f>
        <v>0</v>
      </c>
      <c r="M39" s="406">
        <f>SUM(M14:M38)</f>
        <v>0</v>
      </c>
      <c r="N39" s="407">
        <f>SUM(N14:N38)</f>
        <v>0</v>
      </c>
    </row>
    <row r="40" spans="1:14" s="3" customFormat="1" x14ac:dyDescent="0.25">
      <c r="A40" s="8"/>
      <c r="B40" s="8"/>
      <c r="C40" s="8"/>
      <c r="D40" s="8"/>
      <c r="E40" s="8"/>
      <c r="F40" s="8"/>
      <c r="G40" s="140"/>
      <c r="H40" s="10"/>
      <c r="I40" s="10"/>
      <c r="J40" s="10"/>
      <c r="K40" s="10"/>
      <c r="L40" s="10"/>
      <c r="M40" s="10"/>
      <c r="N40" s="10"/>
    </row>
    <row r="41" spans="1:14" s="8" customFormat="1" ht="14.25" customHeight="1" x14ac:dyDescent="0.25">
      <c r="A41" s="847" t="s">
        <v>300</v>
      </c>
      <c r="B41" s="848"/>
      <c r="C41" s="848"/>
      <c r="D41" s="848"/>
      <c r="E41" s="848"/>
      <c r="F41" s="848"/>
      <c r="G41" s="848"/>
      <c r="H41" s="848"/>
      <c r="I41" s="848"/>
      <c r="J41" s="848"/>
      <c r="K41" s="848"/>
      <c r="L41" s="848"/>
      <c r="M41" s="848"/>
      <c r="N41" s="849"/>
    </row>
    <row r="42" spans="1:14" s="4" customFormat="1" ht="11.5" x14ac:dyDescent="0.25">
      <c r="A42" s="188" t="s">
        <v>122</v>
      </c>
      <c r="B42" s="4" t="s">
        <v>297</v>
      </c>
      <c r="G42" s="142"/>
      <c r="H42" s="53"/>
      <c r="I42" s="53"/>
      <c r="J42" s="53"/>
      <c r="K42" s="53"/>
      <c r="L42" s="53"/>
      <c r="M42" s="53"/>
      <c r="N42" s="523"/>
    </row>
    <row r="43" spans="1:14" s="4" customFormat="1" ht="11.5" x14ac:dyDescent="0.25">
      <c r="A43" s="188" t="s">
        <v>147</v>
      </c>
      <c r="B43" s="4" t="s">
        <v>155</v>
      </c>
      <c r="G43" s="142"/>
      <c r="H43" s="53"/>
      <c r="I43" s="53"/>
      <c r="J43" s="53"/>
      <c r="K43" s="53"/>
      <c r="L43" s="53"/>
      <c r="M43" s="53"/>
      <c r="N43" s="523"/>
    </row>
    <row r="44" spans="1:14" s="4" customFormat="1" ht="11.5" x14ac:dyDescent="0.25">
      <c r="A44" s="188" t="s">
        <v>147</v>
      </c>
      <c r="B44" s="4" t="s">
        <v>156</v>
      </c>
      <c r="G44" s="142"/>
      <c r="H44" s="53"/>
      <c r="I44" s="53"/>
      <c r="J44" s="53"/>
      <c r="K44" s="53"/>
      <c r="L44" s="53"/>
      <c r="M44" s="53"/>
      <c r="N44" s="523"/>
    </row>
    <row r="45" spans="1:14" s="4" customFormat="1" ht="12.75" customHeight="1" x14ac:dyDescent="0.25">
      <c r="A45" s="188"/>
      <c r="B45" s="524" t="s">
        <v>147</v>
      </c>
      <c r="C45" s="850" t="s">
        <v>174</v>
      </c>
      <c r="D45" s="850"/>
      <c r="E45" s="850"/>
      <c r="F45" s="850"/>
      <c r="G45" s="850"/>
      <c r="H45" s="850"/>
      <c r="I45" s="850"/>
      <c r="J45" s="850"/>
      <c r="K45" s="850"/>
      <c r="L45" s="850"/>
      <c r="M45" s="850"/>
      <c r="N45" s="851"/>
    </row>
    <row r="46" spans="1:14" s="4" customFormat="1" ht="12.75" customHeight="1" x14ac:dyDescent="0.25">
      <c r="A46" s="188"/>
      <c r="B46" s="524" t="s">
        <v>147</v>
      </c>
      <c r="C46" s="850" t="s">
        <v>160</v>
      </c>
      <c r="D46" s="850"/>
      <c r="E46" s="850"/>
      <c r="F46" s="850"/>
      <c r="G46" s="850"/>
      <c r="H46" s="850"/>
      <c r="I46" s="850"/>
      <c r="J46" s="850"/>
      <c r="K46" s="850"/>
      <c r="L46" s="850"/>
      <c r="M46" s="850"/>
      <c r="N46" s="851"/>
    </row>
    <row r="47" spans="1:14" s="4" customFormat="1" ht="46.5" customHeight="1" x14ac:dyDescent="0.25">
      <c r="A47" s="525" t="s">
        <v>298</v>
      </c>
      <c r="B47" s="865" t="s">
        <v>350</v>
      </c>
      <c r="C47" s="865"/>
      <c r="D47" s="865"/>
      <c r="E47" s="865"/>
      <c r="F47" s="865"/>
      <c r="G47" s="865"/>
      <c r="H47" s="865"/>
      <c r="I47" s="865"/>
      <c r="J47" s="865"/>
      <c r="K47" s="865"/>
      <c r="L47" s="865"/>
      <c r="M47" s="865"/>
      <c r="N47" s="866"/>
    </row>
    <row r="48" spans="1:14" s="3" customFormat="1" x14ac:dyDescent="0.25">
      <c r="A48" s="8"/>
      <c r="B48" s="8"/>
      <c r="C48" s="8"/>
      <c r="D48" s="8"/>
      <c r="E48" s="8"/>
      <c r="F48" s="8"/>
      <c r="G48" s="140"/>
      <c r="H48" s="10"/>
      <c r="I48" s="10"/>
      <c r="J48" s="10"/>
      <c r="K48" s="10"/>
      <c r="L48" s="10"/>
      <c r="M48" s="10"/>
      <c r="N48" s="10"/>
    </row>
    <row r="49" spans="1:14" ht="15" customHeight="1" x14ac:dyDescent="0.25">
      <c r="A49" s="601" t="s">
        <v>286</v>
      </c>
      <c r="B49" s="602"/>
      <c r="C49" s="602"/>
      <c r="D49" s="602"/>
      <c r="E49" s="602"/>
      <c r="F49" s="602"/>
      <c r="G49" s="602"/>
      <c r="H49" s="602"/>
      <c r="I49" s="602"/>
      <c r="J49" s="602"/>
      <c r="K49" s="602"/>
      <c r="L49" s="602"/>
      <c r="M49" s="602"/>
      <c r="N49" s="603"/>
    </row>
    <row r="50" spans="1:14" s="54" customFormat="1" ht="12" customHeight="1" x14ac:dyDescent="0.25">
      <c r="A50" s="105"/>
      <c r="B50" s="105"/>
      <c r="C50" s="105"/>
      <c r="D50" s="105"/>
      <c r="E50" s="910" t="s">
        <v>175</v>
      </c>
      <c r="F50" s="912"/>
      <c r="G50" s="153" t="s">
        <v>181</v>
      </c>
      <c r="H50" s="913" t="s">
        <v>178</v>
      </c>
      <c r="I50" s="914"/>
      <c r="J50" s="910" t="s">
        <v>177</v>
      </c>
      <c r="K50" s="911"/>
      <c r="L50" s="912"/>
      <c r="M50" s="910" t="s">
        <v>195</v>
      </c>
      <c r="N50" s="912"/>
    </row>
    <row r="51" spans="1:14" s="51" customFormat="1" ht="13.5" customHeight="1" x14ac:dyDescent="0.25">
      <c r="A51" s="637" t="s">
        <v>149</v>
      </c>
      <c r="B51" s="638"/>
      <c r="C51" s="638"/>
      <c r="D51" s="639"/>
      <c r="E51" s="620" t="s">
        <v>172</v>
      </c>
      <c r="F51" s="622"/>
      <c r="G51" s="806" t="s">
        <v>173</v>
      </c>
      <c r="H51" s="883" t="s">
        <v>104</v>
      </c>
      <c r="I51" s="622"/>
      <c r="J51" s="620" t="s">
        <v>36</v>
      </c>
      <c r="K51" s="621"/>
      <c r="L51" s="622"/>
      <c r="M51" s="620" t="s">
        <v>105</v>
      </c>
      <c r="N51" s="622"/>
    </row>
    <row r="52" spans="1:14" s="51" customFormat="1" ht="10.5" customHeight="1" x14ac:dyDescent="0.25">
      <c r="A52" s="640"/>
      <c r="B52" s="641"/>
      <c r="C52" s="641"/>
      <c r="D52" s="642"/>
      <c r="E52" s="623"/>
      <c r="F52" s="625"/>
      <c r="G52" s="807"/>
      <c r="H52" s="884"/>
      <c r="I52" s="625"/>
      <c r="J52" s="623"/>
      <c r="K52" s="624"/>
      <c r="L52" s="625"/>
      <c r="M52" s="623"/>
      <c r="N52" s="625"/>
    </row>
    <row r="53" spans="1:14" x14ac:dyDescent="0.25">
      <c r="E53" s="18" t="s">
        <v>25</v>
      </c>
      <c r="F53" s="19" t="s">
        <v>26</v>
      </c>
      <c r="G53" s="151"/>
      <c r="H53" s="150" t="s">
        <v>25</v>
      </c>
      <c r="I53" s="19" t="s">
        <v>26</v>
      </c>
      <c r="J53" s="26" t="s">
        <v>5</v>
      </c>
      <c r="K53" s="27" t="s">
        <v>25</v>
      </c>
      <c r="L53" s="19" t="s">
        <v>26</v>
      </c>
      <c r="M53" s="18" t="s">
        <v>25</v>
      </c>
      <c r="N53" s="19" t="s">
        <v>26</v>
      </c>
    </row>
    <row r="54" spans="1:14" ht="14" x14ac:dyDescent="0.3">
      <c r="A54" s="47" t="s">
        <v>97</v>
      </c>
      <c r="B54" s="47"/>
      <c r="E54" s="392"/>
      <c r="F54" s="393"/>
      <c r="G54" s="151"/>
      <c r="H54" s="408"/>
      <c r="I54" s="409"/>
      <c r="J54" s="20"/>
      <c r="K54" s="416"/>
      <c r="L54" s="409"/>
      <c r="M54" s="423"/>
      <c r="N54" s="409"/>
    </row>
    <row r="55" spans="1:14" ht="13" x14ac:dyDescent="0.3">
      <c r="A55" s="49" t="s">
        <v>158</v>
      </c>
      <c r="B55" s="49"/>
      <c r="C55" s="11"/>
      <c r="D55" s="11"/>
      <c r="E55" s="427"/>
      <c r="F55" s="428"/>
      <c r="G55" s="259"/>
      <c r="H55" s="434"/>
      <c r="I55" s="435"/>
      <c r="J55" s="31"/>
      <c r="K55" s="439"/>
      <c r="L55" s="435"/>
      <c r="M55" s="444"/>
      <c r="N55" s="435"/>
    </row>
    <row r="56" spans="1:14" ht="12" customHeight="1" x14ac:dyDescent="0.25">
      <c r="A56" s="16"/>
      <c r="B56" s="93" t="s">
        <v>82</v>
      </c>
      <c r="C56" s="94"/>
      <c r="D56" s="94"/>
      <c r="E56" s="429"/>
      <c r="F56" s="430"/>
      <c r="G56" s="260"/>
      <c r="H56" s="434"/>
      <c r="I56" s="435"/>
      <c r="J56" s="31"/>
      <c r="K56" s="439"/>
      <c r="L56" s="435"/>
      <c r="M56" s="444"/>
      <c r="N56" s="435"/>
    </row>
    <row r="57" spans="1:14" x14ac:dyDescent="0.25">
      <c r="C57" s="11" t="s">
        <v>159</v>
      </c>
      <c r="D57" s="11"/>
      <c r="E57" s="396"/>
      <c r="F57" s="397"/>
      <c r="G57" s="234">
        <f>G$4</f>
        <v>0</v>
      </c>
      <c r="H57" s="412" t="str">
        <f>IF((E57*G57)&lt;=0," ",ROUND((E57*G57),0))</f>
        <v xml:space="preserve"> </v>
      </c>
      <c r="I57" s="413" t="str">
        <f>IF((F57*G57)&lt;=0," ",ROUND((F57*G57),0))</f>
        <v xml:space="preserve"> </v>
      </c>
      <c r="J57" s="131"/>
      <c r="K57" s="421"/>
      <c r="L57" s="405"/>
      <c r="M57" s="425" t="str">
        <f>IF((IF(H57=" ",0,H57)-IF(I57=" ",0,I57)+K57-L57)&lt;=0," ",(IF(H57=" ",0,H57)-IF(I57=" ",0,I57)+K57-L57))</f>
        <v xml:space="preserve"> </v>
      </c>
      <c r="N57" s="426" t="str">
        <f>IF((-IF(H57=" ",0,H57)+IF(I57=" ",0,I57)-K57+L57)&lt;=0," ",(-IF(H57=" ",0,H57)+IF(I57=" ",0,I57)-K57+L57))</f>
        <v xml:space="preserve"> </v>
      </c>
    </row>
    <row r="58" spans="1:14" x14ac:dyDescent="0.25">
      <c r="C58" s="694" t="s">
        <v>334</v>
      </c>
      <c r="D58" s="695"/>
      <c r="E58" s="398"/>
      <c r="F58" s="399"/>
      <c r="G58" s="234">
        <f>G$4</f>
        <v>0</v>
      </c>
      <c r="H58" s="412" t="str">
        <f>IF((E58*G58)&lt;=0," ",ROUND((E58*G58),0))</f>
        <v xml:space="preserve"> </v>
      </c>
      <c r="I58" s="413" t="str">
        <f>IF((F58*G58)&lt;=0," ",ROUND((F58*G58),0))</f>
        <v xml:space="preserve"> </v>
      </c>
      <c r="J58" s="129"/>
      <c r="K58" s="419"/>
      <c r="L58" s="399"/>
      <c r="M58" s="425" t="str">
        <f>IF((IF(H58=" ",0,H58)-IF(I58=" ",0,I58)+K58-L58)&lt;=0," ",(IF(H58=" ",0,H58)-IF(I58=" ",0,I58)+K58-L58))</f>
        <v xml:space="preserve"> </v>
      </c>
      <c r="N58" s="426" t="str">
        <f>IF((-IF(H58=" ",0,H58)+IF(I58=" ",0,I58)-K58+L58)&lt;=0," ",(-IF(H58=" ",0,H58)+IF(I58=" ",0,I58)-K58+L58))</f>
        <v xml:space="preserve"> </v>
      </c>
    </row>
    <row r="59" spans="1:14" ht="12.75" customHeight="1" x14ac:dyDescent="0.25">
      <c r="C59" s="686" t="s">
        <v>229</v>
      </c>
      <c r="D59" s="687"/>
      <c r="E59" s="431" t="str">
        <f>F179</f>
        <v xml:space="preserve"> </v>
      </c>
      <c r="F59" s="413" t="str">
        <f>E179</f>
        <v xml:space="preserve"> </v>
      </c>
      <c r="G59" s="230"/>
      <c r="H59" s="412" t="str">
        <f>I179</f>
        <v xml:space="preserve"> </v>
      </c>
      <c r="I59" s="413" t="str">
        <f>H179</f>
        <v xml:space="preserve"> </v>
      </c>
      <c r="J59" s="184"/>
      <c r="K59" s="440">
        <f>L179</f>
        <v>0</v>
      </c>
      <c r="L59" s="413">
        <f>K179</f>
        <v>0</v>
      </c>
      <c r="M59" s="431" t="str">
        <f>N179</f>
        <v xml:space="preserve"> </v>
      </c>
      <c r="N59" s="413" t="str">
        <f>M179</f>
        <v xml:space="preserve"> </v>
      </c>
    </row>
    <row r="60" spans="1:14" x14ac:dyDescent="0.25">
      <c r="C60" s="11" t="s">
        <v>70</v>
      </c>
      <c r="D60" s="11"/>
      <c r="E60" s="396"/>
      <c r="F60" s="397"/>
      <c r="G60" s="234">
        <f>G$5</f>
        <v>0</v>
      </c>
      <c r="H60" s="412" t="str">
        <f>IF((E60*G60)&lt;=0," ",ROUND((E60*G60),0))</f>
        <v xml:space="preserve"> </v>
      </c>
      <c r="I60" s="413" t="str">
        <f>IF((F60*G60)&lt;=0," ",ROUND((F60*G60),0))</f>
        <v xml:space="preserve"> </v>
      </c>
      <c r="J60" s="129"/>
      <c r="K60" s="419"/>
      <c r="L60" s="399"/>
      <c r="M60" s="425" t="str">
        <f>IF((IF(H60=" ",0,H60)-IF(I60=" ",0,I60)+K60-L60)&lt;=0," ",(IF(H60=" ",0,H60)-IF(I60=" ",0,I60)+K60-L60))</f>
        <v xml:space="preserve"> </v>
      </c>
      <c r="N60" s="426" t="str">
        <f>IF((-IF(H60=" ",0,H60)+IF(I60=" ",0,I60)-K60+L60)&lt;=0," ",(-IF(H60=" ",0,H60)+IF(I60=" ",0,I60)-K60+L60))</f>
        <v xml:space="preserve"> </v>
      </c>
    </row>
    <row r="61" spans="1:14" x14ac:dyDescent="0.25">
      <c r="C61" s="208" t="s">
        <v>157</v>
      </c>
      <c r="D61" s="208"/>
      <c r="E61" s="404"/>
      <c r="F61" s="405"/>
      <c r="G61" s="152"/>
      <c r="H61" s="436"/>
      <c r="I61" s="399"/>
      <c r="J61" s="129"/>
      <c r="K61" s="419"/>
      <c r="L61" s="399"/>
      <c r="M61" s="404"/>
      <c r="N61" s="405"/>
    </row>
    <row r="62" spans="1:14" ht="12" customHeight="1" x14ac:dyDescent="0.25">
      <c r="B62" s="685" t="s">
        <v>116</v>
      </c>
      <c r="C62" s="685"/>
      <c r="D62" s="600"/>
      <c r="E62" s="432"/>
      <c r="F62" s="433"/>
      <c r="G62" s="215"/>
      <c r="H62" s="414"/>
      <c r="I62" s="405"/>
      <c r="J62" s="131"/>
      <c r="K62" s="421"/>
      <c r="L62" s="405"/>
      <c r="M62" s="404"/>
      <c r="N62" s="405"/>
    </row>
    <row r="63" spans="1:14" x14ac:dyDescent="0.25">
      <c r="C63" s="11" t="s">
        <v>159</v>
      </c>
      <c r="D63" s="11"/>
      <c r="E63" s="396"/>
      <c r="F63" s="397"/>
      <c r="G63" s="234">
        <f>G$4</f>
        <v>0</v>
      </c>
      <c r="H63" s="412" t="str">
        <f>IF((E63*G63)&lt;=0," ",ROUND((E63*G63),0))</f>
        <v xml:space="preserve"> </v>
      </c>
      <c r="I63" s="413" t="str">
        <f>IF((F63*G63)&lt;=0," ",ROUND((F63*G63),0))</f>
        <v xml:space="preserve"> </v>
      </c>
      <c r="J63" s="131"/>
      <c r="K63" s="421"/>
      <c r="L63" s="405"/>
      <c r="M63" s="425" t="str">
        <f>IF((IF(H63=" ",0,H63)-IF(I63=" ",0,I63)+K63-L63)&lt;=0," ",(IF(H63=" ",0,H63)-IF(I63=" ",0,I63)+K63-L63))</f>
        <v xml:space="preserve"> </v>
      </c>
      <c r="N63" s="426" t="str">
        <f>IF((-IF(H63=" ",0,H63)+IF(I63=" ",0,I63)-K63+L63)&lt;=0," ",(-IF(H63=" ",0,H63)+IF(I63=" ",0,I63)-K63+L63))</f>
        <v xml:space="preserve"> </v>
      </c>
    </row>
    <row r="64" spans="1:14" x14ac:dyDescent="0.25">
      <c r="C64" s="12" t="s">
        <v>334</v>
      </c>
      <c r="D64" s="12"/>
      <c r="E64" s="398"/>
      <c r="F64" s="399"/>
      <c r="G64" s="234">
        <f>G$4</f>
        <v>0</v>
      </c>
      <c r="H64" s="412" t="str">
        <f>IF((E64*G64)&lt;=0," ",ROUND((E64*G64),0))</f>
        <v xml:space="preserve"> </v>
      </c>
      <c r="I64" s="413" t="str">
        <f>IF((F64*G64)&lt;=0," ",ROUND((F64*G64),0))</f>
        <v xml:space="preserve"> </v>
      </c>
      <c r="J64" s="129"/>
      <c r="K64" s="419"/>
      <c r="L64" s="399"/>
      <c r="M64" s="425" t="str">
        <f>IF((IF(H64=" ",0,H64)-IF(I64=" ",0,I64)+K64-L64)&lt;=0," ",(IF(H64=" ",0,H64)-IF(I64=" ",0,I64)+K64-L64))</f>
        <v xml:space="preserve"> </v>
      </c>
      <c r="N64" s="426" t="str">
        <f>IF((-IF(H64=" ",0,H64)+IF(I64=" ",0,I64)-K64+L64)&lt;=0," ",(-IF(H64=" ",0,H64)+IF(I64=" ",0,I64)-K64+L64))</f>
        <v xml:space="preserve"> </v>
      </c>
    </row>
    <row r="65" spans="1:14" x14ac:dyDescent="0.25">
      <c r="A65" s="8"/>
      <c r="B65" s="8"/>
      <c r="C65" s="11" t="s">
        <v>70</v>
      </c>
      <c r="D65" s="11"/>
      <c r="E65" s="396"/>
      <c r="F65" s="397"/>
      <c r="G65" s="234">
        <f>G$5</f>
        <v>0</v>
      </c>
      <c r="H65" s="412" t="str">
        <f>IF((E65*G65)&lt;=0," ",ROUND((E65*G65),0))</f>
        <v xml:space="preserve"> </v>
      </c>
      <c r="I65" s="413" t="str">
        <f>IF((F65*G65)&lt;=0," ",ROUND((F65*G65),0))</f>
        <v xml:space="preserve"> </v>
      </c>
      <c r="J65" s="128"/>
      <c r="K65" s="418"/>
      <c r="L65" s="397"/>
      <c r="M65" s="425" t="str">
        <f>IF((IF(H65=" ",0,H65)-IF(I65=" ",0,I65)+K65-L65)&lt;=0," ",(IF(H65=" ",0,H65)-IF(I65=" ",0,I65)+K65-L65))</f>
        <v xml:space="preserve"> </v>
      </c>
      <c r="N65" s="426" t="str">
        <f>IF((-IF(H65=" ",0,H65)+IF(I65=" ",0,I65)-K65+L65)&lt;=0," ",(-IF(H65=" ",0,H65)+IF(I65=" ",0,I65)-K65+L65))</f>
        <v xml:space="preserve"> </v>
      </c>
    </row>
    <row r="66" spans="1:14" x14ac:dyDescent="0.25">
      <c r="C66" s="208" t="s">
        <v>157</v>
      </c>
      <c r="D66" s="208"/>
      <c r="E66" s="404"/>
      <c r="F66" s="405"/>
      <c r="G66" s="152"/>
      <c r="H66" s="436"/>
      <c r="I66" s="399"/>
      <c r="J66" s="129"/>
      <c r="K66" s="419"/>
      <c r="L66" s="399"/>
      <c r="M66" s="404"/>
      <c r="N66" s="405"/>
    </row>
    <row r="67" spans="1:14" ht="12" customHeight="1" x14ac:dyDescent="0.25">
      <c r="B67" s="685" t="s">
        <v>114</v>
      </c>
      <c r="C67" s="685"/>
      <c r="D67" s="600"/>
      <c r="E67" s="432"/>
      <c r="F67" s="433"/>
      <c r="G67" s="215"/>
      <c r="H67" s="414"/>
      <c r="I67" s="405"/>
      <c r="J67" s="131"/>
      <c r="K67" s="421"/>
      <c r="L67" s="405"/>
      <c r="M67" s="404"/>
      <c r="N67" s="405"/>
    </row>
    <row r="68" spans="1:14" x14ac:dyDescent="0.25">
      <c r="C68" s="11" t="s">
        <v>159</v>
      </c>
      <c r="D68" s="11"/>
      <c r="E68" s="396"/>
      <c r="F68" s="397"/>
      <c r="G68" s="234">
        <f>G$4</f>
        <v>0</v>
      </c>
      <c r="H68" s="412" t="str">
        <f>IF((E68*G68)&lt;=0," ",ROUND((E68*G68),0))</f>
        <v xml:space="preserve"> </v>
      </c>
      <c r="I68" s="413" t="str">
        <f>IF((F68*G68)&lt;=0," ",ROUND((F68*G68),0))</f>
        <v xml:space="preserve"> </v>
      </c>
      <c r="J68" s="131"/>
      <c r="K68" s="421"/>
      <c r="L68" s="405"/>
      <c r="M68" s="425" t="str">
        <f>IF((IF(H68=" ",0,H68)-IF(I68=" ",0,I68)+K68-L68)&lt;=0," ",(IF(H68=" ",0,H68)-IF(I68=" ",0,I68)+K68-L68))</f>
        <v xml:space="preserve"> </v>
      </c>
      <c r="N68" s="426" t="str">
        <f>IF((-IF(H68=" ",0,H68)+IF(I68=" ",0,I68)-K68+L68)&lt;=0," ",(-IF(H68=" ",0,H68)+IF(I68=" ",0,I68)-K68+L68))</f>
        <v xml:space="preserve"> </v>
      </c>
    </row>
    <row r="69" spans="1:14" x14ac:dyDescent="0.25">
      <c r="C69" s="12" t="s">
        <v>334</v>
      </c>
      <c r="D69" s="12"/>
      <c r="E69" s="398"/>
      <c r="F69" s="399"/>
      <c r="G69" s="234">
        <f>G$4</f>
        <v>0</v>
      </c>
      <c r="H69" s="412" t="str">
        <f>IF((E69*G69)&lt;=0," ",ROUND((E69*G69),0))</f>
        <v xml:space="preserve"> </v>
      </c>
      <c r="I69" s="413" t="str">
        <f>IF((F69*G69)&lt;=0," ",ROUND((F69*G69),0))</f>
        <v xml:space="preserve"> </v>
      </c>
      <c r="J69" s="129"/>
      <c r="K69" s="419"/>
      <c r="L69" s="399"/>
      <c r="M69" s="425" t="str">
        <f>IF((IF(H69=" ",0,H69)-IF(I69=" ",0,I69)+K69-L69)&lt;=0," ",(IF(H69=" ",0,H69)-IF(I69=" ",0,I69)+K69-L69))</f>
        <v xml:space="preserve"> </v>
      </c>
      <c r="N69" s="426" t="str">
        <f>IF((-IF(H69=" ",0,H69)+IF(I69=" ",0,I69)-K69+L69)&lt;=0," ",(-IF(H69=" ",0,H69)+IF(I69=" ",0,I69)-K69+L69))</f>
        <v xml:space="preserve"> </v>
      </c>
    </row>
    <row r="70" spans="1:14" x14ac:dyDescent="0.25">
      <c r="A70" s="8"/>
      <c r="B70" s="8"/>
      <c r="C70" s="11" t="s">
        <v>70</v>
      </c>
      <c r="D70" s="11"/>
      <c r="E70" s="396"/>
      <c r="F70" s="397"/>
      <c r="G70" s="234">
        <f>G$5</f>
        <v>0</v>
      </c>
      <c r="H70" s="412" t="str">
        <f>IF((E70*G70)&lt;=0," ",ROUND((E70*G70),0))</f>
        <v xml:space="preserve"> </v>
      </c>
      <c r="I70" s="413" t="str">
        <f>IF((F70*G70)&lt;=0," ",ROUND((F70*G70),0))</f>
        <v xml:space="preserve"> </v>
      </c>
      <c r="J70" s="128"/>
      <c r="K70" s="418"/>
      <c r="L70" s="397"/>
      <c r="M70" s="425" t="str">
        <f>IF((IF(H70=" ",0,H70)-IF(I70=" ",0,I70)+K70-L70)&lt;=0," ",(IF(H70=" ",0,H70)-IF(I70=" ",0,I70)+K70-L70))</f>
        <v xml:space="preserve"> </v>
      </c>
      <c r="N70" s="426" t="str">
        <f>IF((-IF(H70=" ",0,H70)+IF(I70=" ",0,I70)-K70+L70)&lt;=0," ",(-IF(H70=" ",0,H70)+IF(I70=" ",0,I70)-K70+L70))</f>
        <v xml:space="preserve"> </v>
      </c>
    </row>
    <row r="71" spans="1:14" x14ac:dyDescent="0.25">
      <c r="C71" s="208" t="s">
        <v>157</v>
      </c>
      <c r="D71" s="208"/>
      <c r="E71" s="404"/>
      <c r="F71" s="405"/>
      <c r="G71" s="152"/>
      <c r="H71" s="436"/>
      <c r="I71" s="399"/>
      <c r="J71" s="129"/>
      <c r="K71" s="419"/>
      <c r="L71" s="399"/>
      <c r="M71" s="404"/>
      <c r="N71" s="405"/>
    </row>
    <row r="72" spans="1:14" ht="12" customHeight="1" x14ac:dyDescent="0.25">
      <c r="B72" s="685" t="s">
        <v>115</v>
      </c>
      <c r="C72" s="685"/>
      <c r="D72" s="600"/>
      <c r="E72" s="432"/>
      <c r="F72" s="433"/>
      <c r="G72" s="215"/>
      <c r="H72" s="414"/>
      <c r="I72" s="405"/>
      <c r="J72" s="131"/>
      <c r="K72" s="421"/>
      <c r="L72" s="405"/>
      <c r="M72" s="404"/>
      <c r="N72" s="405"/>
    </row>
    <row r="73" spans="1:14" x14ac:dyDescent="0.25">
      <c r="C73" s="11" t="s">
        <v>159</v>
      </c>
      <c r="D73" s="11"/>
      <c r="E73" s="396"/>
      <c r="F73" s="397"/>
      <c r="G73" s="234">
        <f>G$4</f>
        <v>0</v>
      </c>
      <c r="H73" s="412" t="str">
        <f>IF((E73*G73)&lt;=0," ",ROUND((E73*G73),0))</f>
        <v xml:space="preserve"> </v>
      </c>
      <c r="I73" s="413" t="str">
        <f>IF((F73*G73)&lt;=0," ",ROUND((F73*G73),0))</f>
        <v xml:space="preserve"> </v>
      </c>
      <c r="J73" s="131"/>
      <c r="K73" s="421"/>
      <c r="L73" s="405"/>
      <c r="M73" s="425" t="str">
        <f>IF((IF(H73=" ",0,H73)-IF(I73=" ",0,I73)+K73-L73)&lt;=0," ",(IF(H73=" ",0,H73)-IF(I73=" ",0,I73)+K73-L73))</f>
        <v xml:space="preserve"> </v>
      </c>
      <c r="N73" s="426" t="str">
        <f>IF((-IF(H73=" ",0,H73)+IF(I73=" ",0,I73)-K73+L73)&lt;=0," ",(-IF(H73=" ",0,H73)+IF(I73=" ",0,I73)-K73+L73))</f>
        <v xml:space="preserve"> </v>
      </c>
    </row>
    <row r="74" spans="1:14" x14ac:dyDescent="0.25">
      <c r="C74" s="12" t="s">
        <v>334</v>
      </c>
      <c r="D74" s="12"/>
      <c r="E74" s="398"/>
      <c r="F74" s="399"/>
      <c r="G74" s="234">
        <f>G$4</f>
        <v>0</v>
      </c>
      <c r="H74" s="412" t="str">
        <f>IF((E74*G74)&lt;=0," ",ROUND((E74*G74),0))</f>
        <v xml:space="preserve"> </v>
      </c>
      <c r="I74" s="413" t="str">
        <f>IF((F74*G74)&lt;=0," ",ROUND((F74*G74),0))</f>
        <v xml:space="preserve"> </v>
      </c>
      <c r="J74" s="129"/>
      <c r="K74" s="419"/>
      <c r="L74" s="399"/>
      <c r="M74" s="425" t="str">
        <f>IF((IF(H74=" ",0,H74)-IF(I74=" ",0,I74)+K74-L74)&lt;=0," ",(IF(H74=" ",0,H74)-IF(I74=" ",0,I74)+K74-L74))</f>
        <v xml:space="preserve"> </v>
      </c>
      <c r="N74" s="426" t="str">
        <f>IF((-IF(H74=" ",0,H74)+IF(I74=" ",0,I74)-K74+L74)&lt;=0," ",(-IF(H74=" ",0,H74)+IF(I74=" ",0,I74)-K74+L74))</f>
        <v xml:space="preserve"> </v>
      </c>
    </row>
    <row r="75" spans="1:14" x14ac:dyDescent="0.25">
      <c r="A75" s="8"/>
      <c r="B75" s="8"/>
      <c r="C75" s="11" t="s">
        <v>70</v>
      </c>
      <c r="D75" s="11"/>
      <c r="E75" s="396"/>
      <c r="F75" s="397"/>
      <c r="G75" s="234">
        <f>G$5</f>
        <v>0</v>
      </c>
      <c r="H75" s="412" t="str">
        <f>IF((E75*G75)&lt;=0," ",ROUND((E75*G75),0))</f>
        <v xml:space="preserve"> </v>
      </c>
      <c r="I75" s="413" t="str">
        <f>IF((F75*G75)&lt;=0," ",ROUND((F75*G75),0))</f>
        <v xml:space="preserve"> </v>
      </c>
      <c r="J75" s="128"/>
      <c r="K75" s="418"/>
      <c r="L75" s="397"/>
      <c r="M75" s="425" t="str">
        <f>IF((IF(H75=" ",0,H75)-IF(I75=" ",0,I75)+K75-L75)&lt;=0," ",(IF(H75=" ",0,H75)-IF(I75=" ",0,I75)+K75-L75))</f>
        <v xml:space="preserve"> </v>
      </c>
      <c r="N75" s="426" t="str">
        <f>IF((-IF(H75=" ",0,H75)+IF(I75=" ",0,I75)-K75+L75)&lt;=0," ",(-IF(H75=" ",0,H75)+IF(I75=" ",0,I75)-K75+L75))</f>
        <v xml:space="preserve"> </v>
      </c>
    </row>
    <row r="76" spans="1:14" x14ac:dyDescent="0.25">
      <c r="C76" s="208" t="s">
        <v>157</v>
      </c>
      <c r="D76" s="208"/>
      <c r="E76" s="404"/>
      <c r="F76" s="405"/>
      <c r="G76" s="152"/>
      <c r="H76" s="436"/>
      <c r="I76" s="397"/>
      <c r="J76" s="128"/>
      <c r="K76" s="418"/>
      <c r="L76" s="397"/>
      <c r="M76" s="404"/>
      <c r="N76" s="405"/>
    </row>
    <row r="77" spans="1:14" ht="12" customHeight="1" x14ac:dyDescent="0.25">
      <c r="A77" s="7" t="s">
        <v>68</v>
      </c>
      <c r="B77" s="828" t="s">
        <v>209</v>
      </c>
      <c r="C77" s="828"/>
      <c r="D77" s="714"/>
      <c r="E77" s="432"/>
      <c r="F77" s="433"/>
      <c r="G77" s="216"/>
      <c r="H77" s="437"/>
      <c r="I77" s="438"/>
      <c r="J77" s="217"/>
      <c r="K77" s="441"/>
      <c r="L77" s="438"/>
      <c r="M77" s="445"/>
      <c r="N77" s="446"/>
    </row>
    <row r="78" spans="1:14" x14ac:dyDescent="0.25">
      <c r="C78" s="11" t="s">
        <v>159</v>
      </c>
      <c r="D78" s="11"/>
      <c r="E78" s="396"/>
      <c r="F78" s="397"/>
      <c r="G78" s="234">
        <f>G$4</f>
        <v>0</v>
      </c>
      <c r="H78" s="412" t="str">
        <f>IF((E78*G78)&lt;=0," ",ROUND((E78*G78),0))</f>
        <v xml:space="preserve"> </v>
      </c>
      <c r="I78" s="413" t="str">
        <f>IF((F78*G78)&lt;=0," ",ROUND((F78*G78),0))</f>
        <v xml:space="preserve"> </v>
      </c>
      <c r="J78" s="131"/>
      <c r="K78" s="421"/>
      <c r="L78" s="405"/>
      <c r="M78" s="425" t="str">
        <f>IF((IF(H78=" ",0,H78)-IF(I78=" ",0,I78)+K78-L78)&lt;=0," ",(IF(H78=" ",0,H78)-IF(I78=" ",0,I78)+K78-L78))</f>
        <v xml:space="preserve"> </v>
      </c>
      <c r="N78" s="426" t="str">
        <f>IF((-IF(H78=" ",0,H78)+IF(I78=" ",0,I78)-K78+L78)&lt;=0," ",(-IF(H78=" ",0,H78)+IF(I78=" ",0,I78)-K78+L78))</f>
        <v xml:space="preserve"> </v>
      </c>
    </row>
    <row r="79" spans="1:14" x14ac:dyDescent="0.25">
      <c r="C79" s="12" t="s">
        <v>334</v>
      </c>
      <c r="D79" s="11"/>
      <c r="E79" s="396"/>
      <c r="F79" s="397"/>
      <c r="G79" s="234">
        <f>G$4</f>
        <v>0</v>
      </c>
      <c r="H79" s="412" t="str">
        <f>IF((E79*G79)&lt;=0," ",ROUND((E79*G79),0))</f>
        <v xml:space="preserve"> </v>
      </c>
      <c r="I79" s="413" t="str">
        <f>IF((F79*G79)&lt;=0," ",ROUND((F79*G79),0))</f>
        <v xml:space="preserve"> </v>
      </c>
      <c r="J79" s="128"/>
      <c r="K79" s="418"/>
      <c r="L79" s="397"/>
      <c r="M79" s="425" t="str">
        <f>IF((IF(H79=" ",0,H79)-IF(I79=" ",0,I79)+K79-L79)&lt;=0," ",(IF(H79=" ",0,H79)-IF(I79=" ",0,I79)+K79-L79))</f>
        <v xml:space="preserve"> </v>
      </c>
      <c r="N79" s="426" t="str">
        <f>IF((-IF(H79=" ",0,H79)+IF(I79=" ",0,I79)-K79+L79)&lt;=0," ",(-IF(H79=" ",0,H79)+IF(I79=" ",0,I79)-K79+L79))</f>
        <v xml:space="preserve"> </v>
      </c>
    </row>
    <row r="80" spans="1:14" x14ac:dyDescent="0.25">
      <c r="C80" s="11" t="s">
        <v>117</v>
      </c>
      <c r="D80" s="11"/>
      <c r="E80" s="396"/>
      <c r="F80" s="397"/>
      <c r="G80" s="234">
        <f>G$5</f>
        <v>0</v>
      </c>
      <c r="H80" s="412" t="str">
        <f>IF((E80*G80)&lt;=0," ",ROUND((E80*G80),0))</f>
        <v xml:space="preserve"> </v>
      </c>
      <c r="I80" s="413" t="str">
        <f>IF((F80*G80)&lt;=0," ",ROUND((F80*G80),0))</f>
        <v xml:space="preserve"> </v>
      </c>
      <c r="J80" s="128"/>
      <c r="K80" s="418"/>
      <c r="L80" s="397"/>
      <c r="M80" s="425" t="str">
        <f>IF((IF(H80=" ",0,H80)-IF(I80=" ",0,I80)+K80-L80)&lt;=0," ",(IF(H80=" ",0,H80)-IF(I80=" ",0,I80)+K80-L80))</f>
        <v xml:space="preserve"> </v>
      </c>
      <c r="N80" s="426" t="str">
        <f>IF((-IF(H80=" ",0,H80)+IF(I80=" ",0,I80)-K80+L80)&lt;=0," ",(-IF(H80=" ",0,H80)+IF(I80=" ",0,I80)-K80+L80))</f>
        <v xml:space="preserve"> </v>
      </c>
    </row>
    <row r="81" spans="1:14" x14ac:dyDescent="0.25">
      <c r="C81" s="11" t="s">
        <v>118</v>
      </c>
      <c r="D81" s="11"/>
      <c r="E81" s="396"/>
      <c r="F81" s="397"/>
      <c r="G81" s="234">
        <f>G$5</f>
        <v>0</v>
      </c>
      <c r="H81" s="412" t="str">
        <f>IF((E81*G81)&lt;=0," ",ROUND((E81*G81),0))</f>
        <v xml:space="preserve"> </v>
      </c>
      <c r="I81" s="413" t="str">
        <f>IF((F81*G81)&lt;=0," ",ROUND((F81*G81),0))</f>
        <v xml:space="preserve"> </v>
      </c>
      <c r="J81" s="128"/>
      <c r="K81" s="418"/>
      <c r="L81" s="397"/>
      <c r="M81" s="425" t="str">
        <f>IF((IF(H81=" ",0,H81)-IF(I81=" ",0,I81)+K81-L81)&lt;=0," ",(IF(H81=" ",0,H81)-IF(I81=" ",0,I81)+K81-L81))</f>
        <v xml:space="preserve"> </v>
      </c>
      <c r="N81" s="426" t="str">
        <f>IF((-IF(H81=" ",0,H81)+IF(I81=" ",0,I81)-K81+L81)&lt;=0," ",(-IF(H81=" ",0,H81)+IF(I81=" ",0,I81)-K81+L81))</f>
        <v xml:space="preserve"> </v>
      </c>
    </row>
    <row r="82" spans="1:14" x14ac:dyDescent="0.25">
      <c r="C82" s="208" t="s">
        <v>157</v>
      </c>
      <c r="D82" s="208"/>
      <c r="E82" s="404"/>
      <c r="F82" s="405"/>
      <c r="G82" s="152"/>
      <c r="H82" s="436"/>
      <c r="I82" s="399"/>
      <c r="J82" s="129"/>
      <c r="K82" s="419"/>
      <c r="L82" s="399"/>
      <c r="M82" s="404"/>
      <c r="N82" s="405"/>
    </row>
    <row r="83" spans="1:14" ht="12" customHeight="1" x14ac:dyDescent="0.25">
      <c r="A83" s="7"/>
      <c r="B83" s="713" t="s">
        <v>83</v>
      </c>
      <c r="C83" s="713"/>
      <c r="D83" s="714"/>
      <c r="E83" s="432"/>
      <c r="F83" s="433"/>
      <c r="G83" s="216"/>
      <c r="H83" s="414"/>
      <c r="I83" s="405"/>
      <c r="J83" s="131"/>
      <c r="K83" s="421"/>
      <c r="L83" s="405"/>
      <c r="M83" s="404"/>
      <c r="N83" s="405"/>
    </row>
    <row r="84" spans="1:14" x14ac:dyDescent="0.25">
      <c r="C84" s="11" t="s">
        <v>159</v>
      </c>
      <c r="D84" s="11"/>
      <c r="E84" s="396"/>
      <c r="F84" s="397"/>
      <c r="G84" s="234">
        <f>G$4</f>
        <v>0</v>
      </c>
      <c r="H84" s="412" t="str">
        <f>IF((E84*G84)&lt;=0," ",ROUND((E84*G84),0))</f>
        <v xml:space="preserve"> </v>
      </c>
      <c r="I84" s="413" t="str">
        <f>IF((F84*G84)&lt;=0," ",ROUND((F84*G84),0))</f>
        <v xml:space="preserve"> </v>
      </c>
      <c r="J84" s="131"/>
      <c r="K84" s="421"/>
      <c r="L84" s="405"/>
      <c r="M84" s="425" t="str">
        <f>IF((IF(H84=" ",0,H84)-IF(I84=" ",0,I84)+K84-L84)&lt;=0," ",(IF(H84=" ",0,H84)-IF(I84=" ",0,I84)+K84-L84))</f>
        <v xml:space="preserve"> </v>
      </c>
      <c r="N84" s="426" t="str">
        <f>IF((-IF(H84=" ",0,H84)+IF(I84=" ",0,I84)-K84+L84)&lt;=0," ",(-IF(H84=" ",0,H84)+IF(I84=" ",0,I84)-K84+L84))</f>
        <v xml:space="preserve"> </v>
      </c>
    </row>
    <row r="85" spans="1:14" x14ac:dyDescent="0.25">
      <c r="C85" s="12" t="s">
        <v>334</v>
      </c>
      <c r="D85" s="12"/>
      <c r="E85" s="398"/>
      <c r="F85" s="399"/>
      <c r="G85" s="234">
        <f>G$4</f>
        <v>0</v>
      </c>
      <c r="H85" s="412" t="str">
        <f>IF((E85*G85)&lt;=0," ",ROUND((E85*G85),0))</f>
        <v xml:space="preserve"> </v>
      </c>
      <c r="I85" s="413" t="str">
        <f>IF((F85*G85)&lt;=0," ",ROUND((F85*G85),0))</f>
        <v xml:space="preserve"> </v>
      </c>
      <c r="J85" s="129"/>
      <c r="K85" s="419"/>
      <c r="L85" s="399"/>
      <c r="M85" s="425" t="str">
        <f>IF((IF(H85=" ",0,H85)-IF(I85=" ",0,I85)+K85-L85)&lt;=0," ",(IF(H85=" ",0,H85)-IF(I85=" ",0,I85)+K85-L85))</f>
        <v xml:space="preserve"> </v>
      </c>
      <c r="N85" s="426" t="str">
        <f>IF((-IF(H85=" ",0,H85)+IF(I85=" ",0,I85)-K85+L85)&lt;=0," ",(-IF(H85=" ",0,H85)+IF(I85=" ",0,I85)-K85+L85))</f>
        <v xml:space="preserve"> </v>
      </c>
    </row>
    <row r="86" spans="1:14" ht="12.75" customHeight="1" x14ac:dyDescent="0.25">
      <c r="C86" s="686" t="s">
        <v>230</v>
      </c>
      <c r="D86" s="687"/>
      <c r="E86" s="431" t="str">
        <f>F214</f>
        <v xml:space="preserve"> </v>
      </c>
      <c r="F86" s="413" t="str">
        <f>E214</f>
        <v xml:space="preserve"> </v>
      </c>
      <c r="G86" s="230"/>
      <c r="H86" s="412" t="str">
        <f>I214</f>
        <v xml:space="preserve"> </v>
      </c>
      <c r="I86" s="413" t="str">
        <f>H214</f>
        <v xml:space="preserve"> </v>
      </c>
      <c r="J86" s="184"/>
      <c r="K86" s="440">
        <f>L214</f>
        <v>0</v>
      </c>
      <c r="L86" s="413">
        <f>K214</f>
        <v>0</v>
      </c>
      <c r="M86" s="431" t="str">
        <f>N214</f>
        <v xml:space="preserve"> </v>
      </c>
      <c r="N86" s="413" t="str">
        <f>M214</f>
        <v xml:space="preserve"> </v>
      </c>
    </row>
    <row r="87" spans="1:14" x14ac:dyDescent="0.25">
      <c r="C87" s="11" t="s">
        <v>70</v>
      </c>
      <c r="D87" s="11"/>
      <c r="E87" s="396"/>
      <c r="F87" s="397"/>
      <c r="G87" s="234">
        <f>G$5</f>
        <v>0</v>
      </c>
      <c r="H87" s="412" t="str">
        <f>IF((E87*G87)&lt;=0," ",ROUND((E87*G87),0))</f>
        <v xml:space="preserve"> </v>
      </c>
      <c r="I87" s="413" t="str">
        <f>IF((F87*G87)&lt;=0," ",ROUND((F87*G87),0))</f>
        <v xml:space="preserve"> </v>
      </c>
      <c r="J87" s="128"/>
      <c r="K87" s="418"/>
      <c r="L87" s="397"/>
      <c r="M87" s="425" t="str">
        <f>IF((IF(H87=" ",0,H87)-IF(I87=" ",0,I87)+K87-L87)&lt;=0," ",(IF(H87=" ",0,H87)-IF(I87=" ",0,I87)+K87-L87))</f>
        <v xml:space="preserve"> </v>
      </c>
      <c r="N87" s="426" t="str">
        <f>IF((-IF(H87=" ",0,H87)+IF(I87=" ",0,I87)-K87+L87)&lt;=0," ",(-IF(H87=" ",0,H87)+IF(I87=" ",0,I87)-K87+L87))</f>
        <v xml:space="preserve"> </v>
      </c>
    </row>
    <row r="88" spans="1:14" x14ac:dyDescent="0.25">
      <c r="C88" s="208" t="s">
        <v>157</v>
      </c>
      <c r="D88" s="208"/>
      <c r="E88" s="404"/>
      <c r="F88" s="405"/>
      <c r="G88" s="152"/>
      <c r="H88" s="436"/>
      <c r="I88" s="397"/>
      <c r="J88" s="128"/>
      <c r="K88" s="418"/>
      <c r="L88" s="397"/>
      <c r="M88" s="404"/>
      <c r="N88" s="405"/>
    </row>
    <row r="89" spans="1:14" ht="24" customHeight="1" x14ac:dyDescent="0.25">
      <c r="A89" s="7" t="s">
        <v>68</v>
      </c>
      <c r="B89" s="599" t="s">
        <v>313</v>
      </c>
      <c r="C89" s="599"/>
      <c r="D89" s="600"/>
      <c r="E89" s="432"/>
      <c r="F89" s="433"/>
      <c r="G89" s="216"/>
      <c r="H89" s="437"/>
      <c r="I89" s="438"/>
      <c r="J89" s="217"/>
      <c r="K89" s="441"/>
      <c r="L89" s="438"/>
      <c r="M89" s="447"/>
      <c r="N89" s="438"/>
    </row>
    <row r="90" spans="1:14" x14ac:dyDescent="0.25">
      <c r="C90" s="11" t="s">
        <v>159</v>
      </c>
      <c r="D90" s="11"/>
      <c r="E90" s="396"/>
      <c r="F90" s="397"/>
      <c r="G90" s="234">
        <f>G$4</f>
        <v>0</v>
      </c>
      <c r="H90" s="412" t="str">
        <f>IF((E90*G90)&lt;=0," ",ROUND((E90*G90),0))</f>
        <v xml:space="preserve"> </v>
      </c>
      <c r="I90" s="413" t="str">
        <f>IF((F90*G90)&lt;=0," ",ROUND((F90*G90),0))</f>
        <v xml:space="preserve"> </v>
      </c>
      <c r="J90" s="131"/>
      <c r="K90" s="421"/>
      <c r="L90" s="405"/>
      <c r="M90" s="425" t="str">
        <f>IF((IF(H90=" ",0,H90)-IF(I90=" ",0,I90)+K90-L90)&lt;=0," ",(IF(H90=" ",0,H90)-IF(I90=" ",0,I90)+K90-L90))</f>
        <v xml:space="preserve"> </v>
      </c>
      <c r="N90" s="426" t="str">
        <f>IF((-IF(H90=" ",0,H90)+IF(I90=" ",0,I90)-K90+L90)&lt;=0," ",(-IF(H90=" ",0,H90)+IF(I90=" ",0,I90)-K90+L90))</f>
        <v xml:space="preserve"> </v>
      </c>
    </row>
    <row r="91" spans="1:14" x14ac:dyDescent="0.25">
      <c r="C91" s="12" t="s">
        <v>334</v>
      </c>
      <c r="D91" s="12"/>
      <c r="E91" s="398"/>
      <c r="F91" s="399"/>
      <c r="G91" s="234">
        <f>G$4</f>
        <v>0</v>
      </c>
      <c r="H91" s="412" t="str">
        <f>IF((E91*G91)&lt;=0," ",ROUND((E91*G91),0))</f>
        <v xml:space="preserve"> </v>
      </c>
      <c r="I91" s="413" t="str">
        <f>IF((F91*G91)&lt;=0," ",ROUND((F91*G91),0))</f>
        <v xml:space="preserve"> </v>
      </c>
      <c r="J91" s="129"/>
      <c r="K91" s="419"/>
      <c r="L91" s="399"/>
      <c r="M91" s="425" t="str">
        <f>IF((IF(H91=" ",0,H91)-IF(I91=" ",0,I91)+K91-L91)&lt;=0," ",(IF(H91=" ",0,H91)-IF(I91=" ",0,I91)+K91-L91))</f>
        <v xml:space="preserve"> </v>
      </c>
      <c r="N91" s="426" t="str">
        <f>IF((-IF(H91=" ",0,H91)+IF(I91=" ",0,I91)-K91+L91)&lt;=0," ",(-IF(H91=" ",0,H91)+IF(I91=" ",0,I91)-K91+L91))</f>
        <v xml:space="preserve"> </v>
      </c>
    </row>
    <row r="92" spans="1:14" x14ac:dyDescent="0.25">
      <c r="C92" s="11" t="s">
        <v>148</v>
      </c>
      <c r="D92" s="11"/>
      <c r="E92" s="396"/>
      <c r="F92" s="397"/>
      <c r="G92" s="234">
        <f>G$5</f>
        <v>0</v>
      </c>
      <c r="H92" s="412" t="str">
        <f>IF((E92*G92)&lt;=0," ",ROUND((E92*G92),0))</f>
        <v xml:space="preserve"> </v>
      </c>
      <c r="I92" s="413" t="str">
        <f>IF((F92*G92)&lt;=0," ",ROUND((F92*G92),0))</f>
        <v xml:space="preserve"> </v>
      </c>
      <c r="J92" s="128"/>
      <c r="K92" s="418"/>
      <c r="L92" s="397"/>
      <c r="M92" s="425" t="str">
        <f>IF((IF(H92=" ",0,H92)-IF(I92=" ",0,I92)+K92-L92)&lt;=0," ",(IF(H92=" ",0,H92)-IF(I92=" ",0,I92)+K92-L92))</f>
        <v xml:space="preserve"> </v>
      </c>
      <c r="N92" s="426" t="str">
        <f>IF((-IF(H92=" ",0,H92)+IF(I92=" ",0,I92)-K92+L92)&lt;=0," ",(-IF(H92=" ",0,H92)+IF(I92=" ",0,I92)-K92+L92))</f>
        <v xml:space="preserve"> </v>
      </c>
    </row>
    <row r="93" spans="1:14" x14ac:dyDescent="0.25">
      <c r="A93" s="8"/>
      <c r="B93" s="8"/>
      <c r="C93" s="208" t="s">
        <v>157</v>
      </c>
      <c r="D93" s="208"/>
      <c r="E93" s="404"/>
      <c r="F93" s="405"/>
      <c r="G93" s="152"/>
      <c r="H93" s="436"/>
      <c r="I93" s="397"/>
      <c r="J93" s="128"/>
      <c r="K93" s="418"/>
      <c r="L93" s="397"/>
      <c r="M93" s="404"/>
      <c r="N93" s="405"/>
    </row>
    <row r="94" spans="1:14" ht="12.75" customHeight="1" x14ac:dyDescent="0.25">
      <c r="A94" s="7" t="s">
        <v>68</v>
      </c>
      <c r="B94" s="599" t="s">
        <v>281</v>
      </c>
      <c r="C94" s="599"/>
      <c r="D94" s="600"/>
      <c r="E94" s="432"/>
      <c r="F94" s="433"/>
      <c r="G94" s="216"/>
      <c r="H94" s="437"/>
      <c r="I94" s="438"/>
      <c r="J94" s="217"/>
      <c r="K94" s="441"/>
      <c r="L94" s="438"/>
      <c r="M94" s="447"/>
      <c r="N94" s="438"/>
    </row>
    <row r="95" spans="1:14" x14ac:dyDescent="0.25">
      <c r="C95" s="11" t="s">
        <v>159</v>
      </c>
      <c r="D95" s="11"/>
      <c r="E95" s="396"/>
      <c r="F95" s="397"/>
      <c r="G95" s="234">
        <f>G$4</f>
        <v>0</v>
      </c>
      <c r="H95" s="412" t="str">
        <f>IF((E95*G95)&lt;=0," ",ROUND((E95*G95),0))</f>
        <v xml:space="preserve"> </v>
      </c>
      <c r="I95" s="413" t="str">
        <f>IF((F95*G95)&lt;=0," ",ROUND((F95*G95),0))</f>
        <v xml:space="preserve"> </v>
      </c>
      <c r="J95" s="131"/>
      <c r="K95" s="421"/>
      <c r="L95" s="405"/>
      <c r="M95" s="425" t="str">
        <f>IF((IF(H95=" ",0,H95)-IF(I95=" ",0,I95)+K95-L95)&lt;=0," ",(IF(H95=" ",0,H95)-IF(I95=" ",0,I95)+K95-L95))</f>
        <v xml:space="preserve"> </v>
      </c>
      <c r="N95" s="426" t="str">
        <f>IF((-IF(H95=" ",0,H95)+IF(I95=" ",0,I95)-K95+L95)&lt;=0," ",(-IF(H95=" ",0,H95)+IF(I95=" ",0,I95)-K95+L95))</f>
        <v xml:space="preserve"> </v>
      </c>
    </row>
    <row r="96" spans="1:14" x14ac:dyDescent="0.25">
      <c r="C96" s="12" t="s">
        <v>280</v>
      </c>
      <c r="D96" s="12"/>
      <c r="E96" s="398"/>
      <c r="F96" s="399"/>
      <c r="G96" s="234">
        <f>G$5</f>
        <v>0</v>
      </c>
      <c r="H96" s="412" t="str">
        <f>IF((E96*G96)&lt;=0," ",ROUND((E96*G96),0))</f>
        <v xml:space="preserve"> </v>
      </c>
      <c r="I96" s="413" t="str">
        <f>IF((F96*G96)&lt;=0," ",ROUND((F96*G96),0))</f>
        <v xml:space="preserve"> </v>
      </c>
      <c r="J96" s="129"/>
      <c r="K96" s="419"/>
      <c r="L96" s="399"/>
      <c r="M96" s="425" t="str">
        <f>IF((IF(H96=" ",0,H96)-IF(I96=" ",0,I96)+K96-L96)&lt;=0," ",(IF(H96=" ",0,H96)-IF(I96=" ",0,I96)+K96-L96))</f>
        <v xml:space="preserve"> </v>
      </c>
      <c r="N96" s="426" t="str">
        <f>IF((-IF(H96=" ",0,H96)+IF(I96=" ",0,I96)-K96+L96)&lt;=0," ",(-IF(H96=" ",0,H96)+IF(I96=" ",0,I96)-K96+L96))</f>
        <v xml:space="preserve"> </v>
      </c>
    </row>
    <row r="97" spans="1:14" x14ac:dyDescent="0.25">
      <c r="C97" s="12" t="s">
        <v>282</v>
      </c>
      <c r="D97" s="12"/>
      <c r="E97" s="398"/>
      <c r="F97" s="399"/>
      <c r="G97" s="234">
        <f>G$5</f>
        <v>0</v>
      </c>
      <c r="H97" s="412" t="str">
        <f>IF((E97*G97)&lt;=0," ",ROUND((E97*G97),0))</f>
        <v xml:space="preserve"> </v>
      </c>
      <c r="I97" s="413" t="str">
        <f>IF((F97*G97)&lt;=0," ",ROUND((F97*G97),0))</f>
        <v xml:space="preserve"> </v>
      </c>
      <c r="J97" s="129"/>
      <c r="K97" s="419"/>
      <c r="L97" s="399"/>
      <c r="M97" s="425" t="str">
        <f>IF((IF(H97=" ",0,H97)-IF(I97=" ",0,I97)+K97-L97)&lt;=0," ",(IF(H97=" ",0,H97)-IF(I97=" ",0,I97)+K97-L97))</f>
        <v xml:space="preserve"> </v>
      </c>
      <c r="N97" s="426" t="str">
        <f>IF((-IF(H97=" ",0,H97)+IF(I97=" ",0,I97)-K97+L97)&lt;=0," ",(-IF(H97=" ",0,H97)+IF(I97=" ",0,I97)-K97+L97))</f>
        <v xml:space="preserve"> </v>
      </c>
    </row>
    <row r="98" spans="1:14" ht="22.5" customHeight="1" x14ac:dyDescent="0.25">
      <c r="C98" s="738" t="s">
        <v>283</v>
      </c>
      <c r="D98" s="578"/>
      <c r="E98" s="398"/>
      <c r="F98" s="399"/>
      <c r="G98" s="234">
        <f>G$5</f>
        <v>0</v>
      </c>
      <c r="H98" s="412" t="str">
        <f>IF((E98*G98)&lt;=0," ",ROUND((E98*G98),0))</f>
        <v xml:space="preserve"> </v>
      </c>
      <c r="I98" s="413" t="str">
        <f>IF((F98*G98)&lt;=0," ",ROUND((F98*G98),0))</f>
        <v xml:space="preserve"> </v>
      </c>
      <c r="J98" s="129"/>
      <c r="K98" s="419"/>
      <c r="L98" s="399"/>
      <c r="M98" s="425" t="str">
        <f>IF((IF(H98=" ",0,H98)-IF(I98=" ",0,I98)+K98-L98)&lt;=0," ",(IF(H98=" ",0,H98)-IF(I98=" ",0,I98)+K98-L98))</f>
        <v xml:space="preserve"> </v>
      </c>
      <c r="N98" s="426" t="str">
        <f>IF((-IF(H98=" ",0,H98)+IF(I98=" ",0,I98)-K98+L98)&lt;=0," ",(-IF(H98=" ",0,H98)+IF(I98=" ",0,I98)-K98+L98))</f>
        <v xml:space="preserve"> </v>
      </c>
    </row>
    <row r="99" spans="1:14" x14ac:dyDescent="0.25">
      <c r="A99" s="8"/>
      <c r="B99" s="8"/>
      <c r="C99" s="208" t="s">
        <v>157</v>
      </c>
      <c r="D99" s="208"/>
      <c r="E99" s="404"/>
      <c r="F99" s="405"/>
      <c r="G99" s="152"/>
      <c r="H99" s="436"/>
      <c r="I99" s="397"/>
      <c r="J99" s="128"/>
      <c r="K99" s="418"/>
      <c r="L99" s="397"/>
      <c r="M99" s="404"/>
      <c r="N99" s="405"/>
    </row>
    <row r="100" spans="1:14" ht="12.75" customHeight="1" x14ac:dyDescent="0.25">
      <c r="A100" s="654" t="s">
        <v>180</v>
      </c>
      <c r="B100" s="654"/>
      <c r="C100" s="654"/>
      <c r="D100" s="655"/>
      <c r="E100" s="406">
        <f>SUM(E57:E99)</f>
        <v>0</v>
      </c>
      <c r="F100" s="407">
        <f>SUM(F57:F99)</f>
        <v>0</v>
      </c>
      <c r="G100" s="225"/>
      <c r="H100" s="415">
        <f>SUM(H57:H99)</f>
        <v>0</v>
      </c>
      <c r="I100" s="407">
        <f>SUM(I57:I99)</f>
        <v>0</v>
      </c>
      <c r="J100" s="252"/>
      <c r="K100" s="415">
        <f>SUM(K57:K99)</f>
        <v>0</v>
      </c>
      <c r="L100" s="407">
        <f>SUM(L57:L99)</f>
        <v>0</v>
      </c>
      <c r="M100" s="406">
        <f>SUM(M57:M99)</f>
        <v>0</v>
      </c>
      <c r="N100" s="407">
        <f>SUM(N57:N99)</f>
        <v>0</v>
      </c>
    </row>
    <row r="101" spans="1:14" ht="12.75" customHeight="1" x14ac:dyDescent="0.25">
      <c r="A101" s="654" t="s">
        <v>189</v>
      </c>
      <c r="B101" s="654"/>
      <c r="C101" s="654"/>
      <c r="D101" s="655"/>
      <c r="E101" s="406">
        <f>E39+E100</f>
        <v>0</v>
      </c>
      <c r="F101" s="407">
        <f>F39+F100</f>
        <v>0</v>
      </c>
      <c r="G101" s="225"/>
      <c r="H101" s="415">
        <f>H39+H100</f>
        <v>0</v>
      </c>
      <c r="I101" s="407">
        <f>I39+I100</f>
        <v>0</v>
      </c>
      <c r="J101" s="194"/>
      <c r="K101" s="442">
        <f>K39+K100</f>
        <v>0</v>
      </c>
      <c r="L101" s="443">
        <f>L39+L100</f>
        <v>0</v>
      </c>
      <c r="M101" s="406">
        <f>M39+M100</f>
        <v>0</v>
      </c>
      <c r="N101" s="407">
        <f>N39+N100</f>
        <v>0</v>
      </c>
    </row>
    <row r="102" spans="1:14" ht="14.25" customHeight="1" x14ac:dyDescent="0.3">
      <c r="A102" s="117" t="s">
        <v>207</v>
      </c>
      <c r="B102" s="68"/>
      <c r="C102" s="68"/>
      <c r="D102" s="68"/>
      <c r="E102" s="68"/>
      <c r="F102" s="68"/>
      <c r="G102" s="141"/>
      <c r="H102" s="10"/>
      <c r="I102" s="10"/>
      <c r="J102" s="91"/>
      <c r="K102" s="91"/>
      <c r="L102" s="91"/>
      <c r="M102" s="10"/>
      <c r="N102" s="10"/>
    </row>
    <row r="103" spans="1:14" s="54" customFormat="1" x14ac:dyDescent="0.25">
      <c r="A103" s="4"/>
      <c r="B103" s="4"/>
      <c r="C103" s="4"/>
      <c r="D103" s="4"/>
      <c r="E103" s="4"/>
      <c r="F103" s="4"/>
      <c r="G103" s="142"/>
      <c r="H103" s="53"/>
      <c r="I103" s="53"/>
      <c r="J103" s="53"/>
      <c r="K103" s="53"/>
      <c r="L103" s="53"/>
      <c r="M103" s="53"/>
      <c r="N103" s="53"/>
    </row>
    <row r="104" spans="1:14" ht="15.75" customHeight="1" x14ac:dyDescent="0.25">
      <c r="A104" s="601" t="s">
        <v>286</v>
      </c>
      <c r="B104" s="602"/>
      <c r="C104" s="602"/>
      <c r="D104" s="602"/>
      <c r="E104" s="602"/>
      <c r="F104" s="602"/>
      <c r="G104" s="602"/>
      <c r="H104" s="602"/>
      <c r="I104" s="602"/>
      <c r="J104" s="602"/>
      <c r="K104" s="602"/>
      <c r="L104" s="602"/>
      <c r="M104" s="602"/>
      <c r="N104" s="603"/>
    </row>
    <row r="105" spans="1:14" s="54" customFormat="1" ht="12" customHeight="1" x14ac:dyDescent="0.25">
      <c r="A105" s="105"/>
      <c r="B105" s="105"/>
      <c r="C105" s="105"/>
      <c r="D105" s="105"/>
      <c r="E105" s="910" t="s">
        <v>175</v>
      </c>
      <c r="F105" s="912"/>
      <c r="G105" s="153" t="s">
        <v>181</v>
      </c>
      <c r="H105" s="913" t="s">
        <v>176</v>
      </c>
      <c r="I105" s="914"/>
      <c r="J105" s="910" t="s">
        <v>177</v>
      </c>
      <c r="K105" s="911"/>
      <c r="L105" s="912"/>
      <c r="M105" s="910" t="s">
        <v>195</v>
      </c>
      <c r="N105" s="912"/>
    </row>
    <row r="106" spans="1:14" s="51" customFormat="1" ht="13.5" customHeight="1" x14ac:dyDescent="0.25">
      <c r="A106" s="637" t="s">
        <v>149</v>
      </c>
      <c r="B106" s="638"/>
      <c r="C106" s="638"/>
      <c r="D106" s="639"/>
      <c r="E106" s="620" t="s">
        <v>172</v>
      </c>
      <c r="F106" s="622"/>
      <c r="G106" s="806" t="s">
        <v>173</v>
      </c>
      <c r="H106" s="883" t="s">
        <v>104</v>
      </c>
      <c r="I106" s="622"/>
      <c r="J106" s="620" t="s">
        <v>36</v>
      </c>
      <c r="K106" s="621"/>
      <c r="L106" s="622"/>
      <c r="M106" s="620" t="s">
        <v>105</v>
      </c>
      <c r="N106" s="622"/>
    </row>
    <row r="107" spans="1:14" s="51" customFormat="1" ht="11.25" customHeight="1" x14ac:dyDescent="0.25">
      <c r="A107" s="640"/>
      <c r="B107" s="641"/>
      <c r="C107" s="641"/>
      <c r="D107" s="642"/>
      <c r="E107" s="623"/>
      <c r="F107" s="625"/>
      <c r="G107" s="807"/>
      <c r="H107" s="884"/>
      <c r="I107" s="625"/>
      <c r="J107" s="623"/>
      <c r="K107" s="624"/>
      <c r="L107" s="625"/>
      <c r="M107" s="623"/>
      <c r="N107" s="625"/>
    </row>
    <row r="108" spans="1:14" x14ac:dyDescent="0.25">
      <c r="E108" s="18" t="s">
        <v>25</v>
      </c>
      <c r="F108" s="19" t="s">
        <v>26</v>
      </c>
      <c r="G108" s="155"/>
      <c r="H108" s="150" t="s">
        <v>25</v>
      </c>
      <c r="I108" s="19" t="s">
        <v>26</v>
      </c>
      <c r="J108" s="26" t="s">
        <v>5</v>
      </c>
      <c r="K108" s="27" t="s">
        <v>25</v>
      </c>
      <c r="L108" s="19" t="s">
        <v>26</v>
      </c>
      <c r="M108" s="18" t="s">
        <v>25</v>
      </c>
      <c r="N108" s="19" t="s">
        <v>26</v>
      </c>
    </row>
    <row r="109" spans="1:14" ht="14" x14ac:dyDescent="0.3">
      <c r="A109" s="47" t="s">
        <v>72</v>
      </c>
      <c r="B109" s="47"/>
      <c r="E109" s="392"/>
      <c r="F109" s="393"/>
      <c r="G109" s="155"/>
      <c r="H109" s="408"/>
      <c r="I109" s="409"/>
      <c r="J109" s="20"/>
      <c r="K109" s="416"/>
      <c r="L109" s="409"/>
      <c r="M109" s="423"/>
      <c r="N109" s="409"/>
    </row>
    <row r="110" spans="1:14" ht="13" x14ac:dyDescent="0.3">
      <c r="A110" s="49" t="s">
        <v>16</v>
      </c>
      <c r="B110" s="49"/>
      <c r="C110" s="245"/>
      <c r="D110" s="11"/>
      <c r="E110" s="427"/>
      <c r="F110" s="428"/>
      <c r="G110" s="157"/>
      <c r="H110" s="434"/>
      <c r="I110" s="435"/>
      <c r="J110" s="31"/>
      <c r="K110" s="439"/>
      <c r="L110" s="435"/>
      <c r="M110" s="444"/>
      <c r="N110" s="435"/>
    </row>
    <row r="111" spans="1:14" x14ac:dyDescent="0.25">
      <c r="A111" s="16"/>
      <c r="B111" s="112" t="s">
        <v>73</v>
      </c>
      <c r="C111" s="257"/>
      <c r="D111" s="257"/>
      <c r="E111" s="448"/>
      <c r="F111" s="449"/>
      <c r="G111" s="236"/>
      <c r="H111" s="434"/>
      <c r="I111" s="435"/>
      <c r="J111" s="31"/>
      <c r="K111" s="439"/>
      <c r="L111" s="435"/>
      <c r="M111" s="444"/>
      <c r="N111" s="435"/>
    </row>
    <row r="112" spans="1:14" x14ac:dyDescent="0.25">
      <c r="C112" s="14" t="s">
        <v>17</v>
      </c>
      <c r="D112" s="11"/>
      <c r="E112" s="396"/>
      <c r="F112" s="397"/>
      <c r="G112" s="193">
        <f>G$5</f>
        <v>0</v>
      </c>
      <c r="H112" s="412" t="str">
        <f t="shared" ref="H112:H118" si="10">IF((E112*G112)&lt;=0," ",ROUND((E112*G112),0))</f>
        <v xml:space="preserve"> </v>
      </c>
      <c r="I112" s="413" t="str">
        <f t="shared" ref="I112:I118" si="11">IF((F112*G112)&lt;=0," ",ROUND((F112*G112),0))</f>
        <v xml:space="preserve"> </v>
      </c>
      <c r="J112" s="128"/>
      <c r="K112" s="418"/>
      <c r="L112" s="397"/>
      <c r="M112" s="425" t="str">
        <f t="shared" ref="M112:M118" si="12">IF((IF(H112=" ",0,H112)-IF(I112=" ",0,I112)+K112-L112)&lt;=0," ",(IF(H112=" ",0,H112)-IF(I112=" ",0,I112)+K112-L112))</f>
        <v xml:space="preserve"> </v>
      </c>
      <c r="N112" s="426" t="str">
        <f t="shared" ref="N112:N118" si="13">IF((-IF(H112=" ",0,H112)+IF(I112=" ",0,I112)-K112+L112)&lt;=0," ",(-IF(H112=" ",0,H112)+IF(I112=" ",0,I112)-K112+L112))</f>
        <v xml:space="preserve"> </v>
      </c>
    </row>
    <row r="113" spans="2:14" x14ac:dyDescent="0.25">
      <c r="C113" s="14" t="s">
        <v>200</v>
      </c>
      <c r="D113" s="11"/>
      <c r="E113" s="396"/>
      <c r="F113" s="397"/>
      <c r="G113" s="193">
        <f t="shared" ref="G113:G122" si="14">G$5</f>
        <v>0</v>
      </c>
      <c r="H113" s="412" t="str">
        <f t="shared" si="10"/>
        <v xml:space="preserve"> </v>
      </c>
      <c r="I113" s="413" t="str">
        <f t="shared" si="11"/>
        <v xml:space="preserve"> </v>
      </c>
      <c r="J113" s="128"/>
      <c r="K113" s="418"/>
      <c r="L113" s="397"/>
      <c r="M113" s="425" t="str">
        <f t="shared" si="12"/>
        <v xml:space="preserve"> </v>
      </c>
      <c r="N113" s="426" t="str">
        <f t="shared" si="13"/>
        <v xml:space="preserve"> </v>
      </c>
    </row>
    <row r="114" spans="2:14" x14ac:dyDescent="0.25">
      <c r="C114" s="14" t="s">
        <v>32</v>
      </c>
      <c r="D114" s="11"/>
      <c r="E114" s="396"/>
      <c r="F114" s="397"/>
      <c r="G114" s="193">
        <f t="shared" si="14"/>
        <v>0</v>
      </c>
      <c r="H114" s="412" t="str">
        <f t="shared" si="10"/>
        <v xml:space="preserve"> </v>
      </c>
      <c r="I114" s="413" t="str">
        <f t="shared" si="11"/>
        <v xml:space="preserve"> </v>
      </c>
      <c r="J114" s="128"/>
      <c r="K114" s="418"/>
      <c r="L114" s="397"/>
      <c r="M114" s="425" t="str">
        <f t="shared" si="12"/>
        <v xml:space="preserve"> </v>
      </c>
      <c r="N114" s="426" t="str">
        <f t="shared" si="13"/>
        <v xml:space="preserve"> </v>
      </c>
    </row>
    <row r="115" spans="2:14" x14ac:dyDescent="0.25">
      <c r="C115" s="15" t="s">
        <v>22</v>
      </c>
      <c r="D115" s="12"/>
      <c r="E115" s="398"/>
      <c r="F115" s="399"/>
      <c r="G115" s="193">
        <f t="shared" si="14"/>
        <v>0</v>
      </c>
      <c r="H115" s="412" t="str">
        <f t="shared" si="10"/>
        <v xml:space="preserve"> </v>
      </c>
      <c r="I115" s="413" t="str">
        <f t="shared" si="11"/>
        <v xml:space="preserve"> </v>
      </c>
      <c r="J115" s="129"/>
      <c r="K115" s="419"/>
      <c r="L115" s="399"/>
      <c r="M115" s="425" t="str">
        <f t="shared" si="12"/>
        <v xml:space="preserve"> </v>
      </c>
      <c r="N115" s="426" t="str">
        <f t="shared" si="13"/>
        <v xml:space="preserve"> </v>
      </c>
    </row>
    <row r="116" spans="2:14" x14ac:dyDescent="0.25">
      <c r="C116" s="15" t="s">
        <v>41</v>
      </c>
      <c r="D116" s="12"/>
      <c r="E116" s="398"/>
      <c r="F116" s="399"/>
      <c r="G116" s="193">
        <f t="shared" si="14"/>
        <v>0</v>
      </c>
      <c r="H116" s="412" t="str">
        <f t="shared" si="10"/>
        <v xml:space="preserve"> </v>
      </c>
      <c r="I116" s="413" t="str">
        <f t="shared" si="11"/>
        <v xml:space="preserve"> </v>
      </c>
      <c r="J116" s="129"/>
      <c r="K116" s="419"/>
      <c r="L116" s="399"/>
      <c r="M116" s="425" t="str">
        <f t="shared" si="12"/>
        <v xml:space="preserve"> </v>
      </c>
      <c r="N116" s="426" t="str">
        <f t="shared" si="13"/>
        <v xml:space="preserve"> </v>
      </c>
    </row>
    <row r="117" spans="2:14" x14ac:dyDescent="0.25">
      <c r="C117" s="14" t="s">
        <v>42</v>
      </c>
      <c r="D117" s="11"/>
      <c r="E117" s="396"/>
      <c r="F117" s="397"/>
      <c r="G117" s="193">
        <f t="shared" si="14"/>
        <v>0</v>
      </c>
      <c r="H117" s="412" t="str">
        <f t="shared" si="10"/>
        <v xml:space="preserve"> </v>
      </c>
      <c r="I117" s="413" t="str">
        <f t="shared" si="11"/>
        <v xml:space="preserve"> </v>
      </c>
      <c r="J117" s="128"/>
      <c r="K117" s="418"/>
      <c r="L117" s="397"/>
      <c r="M117" s="425" t="str">
        <f t="shared" si="12"/>
        <v xml:space="preserve"> </v>
      </c>
      <c r="N117" s="426" t="str">
        <f t="shared" si="13"/>
        <v xml:space="preserve"> </v>
      </c>
    </row>
    <row r="118" spans="2:14" x14ac:dyDescent="0.25">
      <c r="C118" s="14" t="s">
        <v>43</v>
      </c>
      <c r="D118" s="11"/>
      <c r="E118" s="396"/>
      <c r="F118" s="397"/>
      <c r="G118" s="193">
        <f t="shared" si="14"/>
        <v>0</v>
      </c>
      <c r="H118" s="412" t="str">
        <f t="shared" si="10"/>
        <v xml:space="preserve"> </v>
      </c>
      <c r="I118" s="413" t="str">
        <f t="shared" si="11"/>
        <v xml:space="preserve"> </v>
      </c>
      <c r="J118" s="128"/>
      <c r="K118" s="418"/>
      <c r="L118" s="397"/>
      <c r="M118" s="425" t="str">
        <f t="shared" si="12"/>
        <v xml:space="preserve"> </v>
      </c>
      <c r="N118" s="426" t="str">
        <f t="shared" si="13"/>
        <v xml:space="preserve"> </v>
      </c>
    </row>
    <row r="119" spans="2:14" x14ac:dyDescent="0.25">
      <c r="C119" s="275" t="s">
        <v>248</v>
      </c>
      <c r="D119" s="275"/>
      <c r="E119" s="396"/>
      <c r="F119" s="397"/>
      <c r="G119" s="193">
        <f t="shared" si="14"/>
        <v>0</v>
      </c>
      <c r="H119" s="412" t="str">
        <f>IF((E119*G119)&lt;=0," ",ROUND((E119*G119),0))</f>
        <v xml:space="preserve"> </v>
      </c>
      <c r="I119" s="413" t="str">
        <f>IF((F119*G119)&lt;=0," ",ROUND((F119*G119),0))</f>
        <v xml:space="preserve"> </v>
      </c>
      <c r="J119" s="128"/>
      <c r="K119" s="418"/>
      <c r="L119" s="397"/>
      <c r="M119" s="425" t="str">
        <f>IF((IF(H119=" ",0,H119)-IF(I119=" ",0,I119)+K119-L119)&lt;=0," ",(IF(H119=" ",0,H119)-IF(I119=" ",0,I119)+K119-L119))</f>
        <v xml:space="preserve"> </v>
      </c>
      <c r="N119" s="426" t="str">
        <f>IF((-IF(H119=" ",0,H119)+IF(I119=" ",0,I119)-K119+L119)&lt;=0," ",(-IF(H119=" ",0,H119)+IF(I119=" ",0,I119)-K119+L119))</f>
        <v xml:space="preserve"> </v>
      </c>
    </row>
    <row r="120" spans="2:14" x14ac:dyDescent="0.25">
      <c r="C120" s="275" t="s">
        <v>249</v>
      </c>
      <c r="D120" s="275"/>
      <c r="E120" s="396"/>
      <c r="F120" s="397"/>
      <c r="G120" s="193">
        <f t="shared" si="14"/>
        <v>0</v>
      </c>
      <c r="H120" s="412" t="str">
        <f>IF((E120*G120)&lt;=0," ",ROUND((E120*G120),0))</f>
        <v xml:space="preserve"> </v>
      </c>
      <c r="I120" s="413" t="str">
        <f>IF((F120*G120)&lt;=0," ",ROUND((F120*G120),0))</f>
        <v xml:space="preserve"> </v>
      </c>
      <c r="J120" s="128"/>
      <c r="K120" s="418"/>
      <c r="L120" s="397"/>
      <c r="M120" s="425" t="str">
        <f>IF((IF(H120=" ",0,H120)-IF(I120=" ",0,I120)+K120-L120)&lt;=0," ",(IF(H120=" ",0,H120)-IF(I120=" ",0,I120)+K120-L120))</f>
        <v xml:space="preserve"> </v>
      </c>
      <c r="N120" s="426" t="str">
        <f>IF((-IF(H120=" ",0,H120)+IF(I120=" ",0,I120)-K120+L120)&lt;=0," ",(-IF(H120=" ",0,H120)+IF(I120=" ",0,I120)-K120+L120))</f>
        <v xml:space="preserve"> </v>
      </c>
    </row>
    <row r="121" spans="2:14" x14ac:dyDescent="0.25">
      <c r="C121" s="275" t="s">
        <v>27</v>
      </c>
      <c r="D121" s="275"/>
      <c r="E121" s="396"/>
      <c r="F121" s="397"/>
      <c r="G121" s="193">
        <f t="shared" si="14"/>
        <v>0</v>
      </c>
      <c r="H121" s="412" t="str">
        <f>IF((E121*G121)&lt;=0," ",ROUND((E121*G121),0))</f>
        <v xml:space="preserve"> </v>
      </c>
      <c r="I121" s="413" t="str">
        <f>IF((F121*G121)&lt;=0," ",ROUND((F121*G121),0))</f>
        <v xml:space="preserve"> </v>
      </c>
      <c r="J121" s="128"/>
      <c r="K121" s="418"/>
      <c r="L121" s="397"/>
      <c r="M121" s="425" t="str">
        <f>IF((IF(H121=" ",0,H121)-IF(I121=" ",0,I121)+K121-L121)&lt;=0," ",(IF(H121=" ",0,H121)-IF(I121=" ",0,I121)+K121-L121))</f>
        <v xml:space="preserve"> </v>
      </c>
      <c r="N121" s="426" t="str">
        <f>IF((-IF(H121=" ",0,H121)+IF(I121=" ",0,I121)-K121+L121)&lt;=0," ",(-IF(H121=" ",0,H121)+IF(I121=" ",0,I121)-K121+L121))</f>
        <v xml:space="preserve"> </v>
      </c>
    </row>
    <row r="122" spans="2:14" x14ac:dyDescent="0.25">
      <c r="C122" s="275" t="s">
        <v>250</v>
      </c>
      <c r="D122" s="275"/>
      <c r="E122" s="396"/>
      <c r="F122" s="397"/>
      <c r="G122" s="193">
        <f t="shared" si="14"/>
        <v>0</v>
      </c>
      <c r="H122" s="412" t="str">
        <f>IF((E122*G122)&lt;=0," ",ROUND((E122*G122),0))</f>
        <v xml:space="preserve"> </v>
      </c>
      <c r="I122" s="413" t="str">
        <f>IF((F122*G122)&lt;=0," ",ROUND((F122*G122),0))</f>
        <v xml:space="preserve"> </v>
      </c>
      <c r="J122" s="128"/>
      <c r="K122" s="418"/>
      <c r="L122" s="397"/>
      <c r="M122" s="425" t="str">
        <f>IF((IF(H122=" ",0,H122)-IF(I122=" ",0,I122)+K122-L122)&lt;=0," ",(IF(H122=" ",0,H122)-IF(I122=" ",0,I122)+K122-L122))</f>
        <v xml:space="preserve"> </v>
      </c>
      <c r="N122" s="426" t="str">
        <f>IF((-IF(H122=" ",0,H122)+IF(I122=" ",0,I122)-K122+L122)&lt;=0," ",(-IF(H122=" ",0,H122)+IF(I122=" ",0,I122)-K122+L122))</f>
        <v xml:space="preserve"> </v>
      </c>
    </row>
    <row r="123" spans="2:14" x14ac:dyDescent="0.25">
      <c r="B123" s="656" t="s">
        <v>74</v>
      </c>
      <c r="C123" s="656"/>
      <c r="D123" s="657"/>
      <c r="E123" s="429"/>
      <c r="F123" s="430"/>
      <c r="G123" s="218"/>
      <c r="H123" s="454"/>
      <c r="I123" s="455"/>
      <c r="J123" s="219"/>
      <c r="K123" s="459"/>
      <c r="L123" s="455"/>
      <c r="M123" s="462"/>
      <c r="N123" s="405"/>
    </row>
    <row r="124" spans="2:14" x14ac:dyDescent="0.25">
      <c r="C124" s="14" t="s">
        <v>17</v>
      </c>
      <c r="D124" s="11"/>
      <c r="E124" s="396"/>
      <c r="F124" s="397"/>
      <c r="G124" s="193">
        <f>G$5</f>
        <v>0</v>
      </c>
      <c r="H124" s="412" t="str">
        <f>IF((E124*G124)&lt;=0," ",ROUND((E124*G124),0))</f>
        <v xml:space="preserve"> </v>
      </c>
      <c r="I124" s="413" t="str">
        <f>IF((F124*G124)&lt;=0," ",ROUND((F124*G124),0))</f>
        <v xml:space="preserve"> </v>
      </c>
      <c r="J124" s="128"/>
      <c r="K124" s="418"/>
      <c r="L124" s="397"/>
      <c r="M124" s="425" t="str">
        <f>IF((IF(H124=" ",0,H124)-IF(I124=" ",0,I124)+K124-L124)&lt;=0," ",(IF(H124=" ",0,H124)-IF(I124=" ",0,I124)+K124-L124))</f>
        <v xml:space="preserve"> </v>
      </c>
      <c r="N124" s="426" t="str">
        <f>IF((-IF(H124=" ",0,H124)+IF(I124=" ",0,I124)-K124+L124)&lt;=0," ",(-IF(H124=" ",0,H124)+IF(I124=" ",0,I124)-K124+L124))</f>
        <v xml:space="preserve"> </v>
      </c>
    </row>
    <row r="125" spans="2:14" x14ac:dyDescent="0.25">
      <c r="C125" s="14" t="s">
        <v>32</v>
      </c>
      <c r="D125" s="11"/>
      <c r="E125" s="396"/>
      <c r="F125" s="397"/>
      <c r="G125" s="193">
        <f>G$5</f>
        <v>0</v>
      </c>
      <c r="H125" s="412" t="str">
        <f>IF((E125*G125)&lt;=0," ",ROUND((E125*G125),0))</f>
        <v xml:space="preserve"> </v>
      </c>
      <c r="I125" s="413" t="str">
        <f>IF((F125*G125)&lt;=0," ",ROUND((F125*G125),0))</f>
        <v xml:space="preserve"> </v>
      </c>
      <c r="J125" s="128"/>
      <c r="K125" s="418"/>
      <c r="L125" s="397"/>
      <c r="M125" s="425" t="str">
        <f>IF((IF(H125=" ",0,H125)-IF(I125=" ",0,I125)+K125-L125)&lt;=0," ",(IF(H125=" ",0,H125)-IF(I125=" ",0,I125)+K125-L125))</f>
        <v xml:space="preserve"> </v>
      </c>
      <c r="N125" s="426" t="str">
        <f>IF((-IF(H125=" ",0,H125)+IF(I125=" ",0,I125)-K125+L125)&lt;=0," ",(-IF(H125=" ",0,H125)+IF(I125=" ",0,I125)-K125+L125))</f>
        <v xml:space="preserve"> </v>
      </c>
    </row>
    <row r="126" spans="2:14" x14ac:dyDescent="0.25">
      <c r="C126" s="14" t="s">
        <v>22</v>
      </c>
      <c r="D126" s="11"/>
      <c r="E126" s="396"/>
      <c r="F126" s="397"/>
      <c r="G126" s="193">
        <f>G$5</f>
        <v>0</v>
      </c>
      <c r="H126" s="412" t="str">
        <f>IF((E126*G126)&lt;=0," ",ROUND((E126*G126),0))</f>
        <v xml:space="preserve"> </v>
      </c>
      <c r="I126" s="413" t="str">
        <f>IF((F126*G126)&lt;=0," ",ROUND((F126*G126),0))</f>
        <v xml:space="preserve"> </v>
      </c>
      <c r="J126" s="128"/>
      <c r="K126" s="418"/>
      <c r="L126" s="397"/>
      <c r="M126" s="425" t="str">
        <f>IF((IF(H126=" ",0,H126)-IF(I126=" ",0,I126)+K126-L126)&lt;=0," ",(IF(H126=" ",0,H126)-IF(I126=" ",0,I126)+K126-L126))</f>
        <v xml:space="preserve"> </v>
      </c>
      <c r="N126" s="426" t="str">
        <f>IF((-IF(H126=" ",0,H126)+IF(I126=" ",0,I126)-K126+L126)&lt;=0," ",(-IF(H126=" ",0,H126)+IF(I126=" ",0,I126)-K126+L126))</f>
        <v xml:space="preserve"> </v>
      </c>
    </row>
    <row r="127" spans="2:14" x14ac:dyDescent="0.25">
      <c r="C127" s="14" t="s">
        <v>42</v>
      </c>
      <c r="D127" s="11"/>
      <c r="E127" s="396"/>
      <c r="F127" s="397"/>
      <c r="G127" s="193">
        <f>G$5</f>
        <v>0</v>
      </c>
      <c r="H127" s="412" t="str">
        <f>IF((E127*G127)&lt;=0," ",ROUND((E127*G127),0))</f>
        <v xml:space="preserve"> </v>
      </c>
      <c r="I127" s="413" t="str">
        <f>IF((F127*G127)&lt;=0," ",ROUND((F127*G127),0))</f>
        <v xml:space="preserve"> </v>
      </c>
      <c r="J127" s="128"/>
      <c r="K127" s="418"/>
      <c r="L127" s="397"/>
      <c r="M127" s="425" t="str">
        <f>IF((IF(H127=" ",0,H127)-IF(I127=" ",0,I127)+K127-L127)&lt;=0," ",(IF(H127=" ",0,H127)-IF(I127=" ",0,I127)+K127-L127))</f>
        <v xml:space="preserve"> </v>
      </c>
      <c r="N127" s="426" t="str">
        <f>IF((-IF(H127=" ",0,H127)+IF(I127=" ",0,I127)-K127+L127)&lt;=0," ",(-IF(H127=" ",0,H127)+IF(I127=" ",0,I127)-K127+L127))</f>
        <v xml:space="preserve"> </v>
      </c>
    </row>
    <row r="128" spans="2:14" x14ac:dyDescent="0.25">
      <c r="C128" s="14" t="s">
        <v>27</v>
      </c>
      <c r="D128" s="11"/>
      <c r="E128" s="404"/>
      <c r="F128" s="405"/>
      <c r="G128" s="157"/>
      <c r="H128" s="414"/>
      <c r="I128" s="405"/>
      <c r="J128" s="131"/>
      <c r="K128" s="421"/>
      <c r="L128" s="405"/>
      <c r="M128" s="404"/>
      <c r="N128" s="405"/>
    </row>
    <row r="129" spans="1:14" x14ac:dyDescent="0.25">
      <c r="D129" s="14" t="s">
        <v>100</v>
      </c>
      <c r="E129" s="450"/>
      <c r="F129" s="451"/>
      <c r="G129" s="193">
        <f>G$5</f>
        <v>0</v>
      </c>
      <c r="H129" s="412" t="str">
        <f>IF((E129*G129)&lt;=0," ",ROUND((E129*G129),0))</f>
        <v xml:space="preserve"> </v>
      </c>
      <c r="I129" s="413" t="str">
        <f>IF((F129*G129)&lt;=0," ",ROUND((F129*G129),0))</f>
        <v xml:space="preserve"> </v>
      </c>
      <c r="J129" s="128"/>
      <c r="K129" s="418"/>
      <c r="L129" s="397"/>
      <c r="M129" s="425" t="str">
        <f>IF((IF(H129=" ",0,H129)-IF(I129=" ",0,I129)+K129-L129)&lt;=0," ",(IF(H129=" ",0,H129)-IF(I129=" ",0,I129)+K129-L129))</f>
        <v xml:space="preserve"> </v>
      </c>
      <c r="N129" s="426" t="str">
        <f>IF((-IF(H129=" ",0,H129)+IF(I129=" ",0,I129)-K129+L129)&lt;=0," ",(-IF(H129=" ",0,H129)+IF(I129=" ",0,I129)-K129+L129))</f>
        <v xml:space="preserve"> </v>
      </c>
    </row>
    <row r="130" spans="1:14" x14ac:dyDescent="0.25">
      <c r="D130" s="14" t="s">
        <v>101</v>
      </c>
      <c r="E130" s="450"/>
      <c r="F130" s="451"/>
      <c r="G130" s="193">
        <f>G$5</f>
        <v>0</v>
      </c>
      <c r="H130" s="412" t="str">
        <f>IF((E130*G130)&lt;=0," ",ROUND((E130*G130),0))</f>
        <v xml:space="preserve"> </v>
      </c>
      <c r="I130" s="413" t="str">
        <f>IF((F130*G130)&lt;=0," ",ROUND((F130*G130),0))</f>
        <v xml:space="preserve"> </v>
      </c>
      <c r="J130" s="128"/>
      <c r="K130" s="418"/>
      <c r="L130" s="397"/>
      <c r="M130" s="425" t="str">
        <f>IF((IF(H130=" ",0,H130)-IF(I130=" ",0,I130)+K130-L130)&lt;=0," ",(IF(H130=" ",0,H130)-IF(I130=" ",0,I130)+K130-L130))</f>
        <v xml:space="preserve"> </v>
      </c>
      <c r="N130" s="426" t="str">
        <f>IF((-IF(H130=" ",0,H130)+IF(I130=" ",0,I130)-K130+L130)&lt;=0," ",(-IF(H130=" ",0,H130)+IF(I130=" ",0,I130)-K130+L130))</f>
        <v xml:space="preserve"> </v>
      </c>
    </row>
    <row r="131" spans="1:14" ht="24.75" customHeight="1" x14ac:dyDescent="0.25">
      <c r="C131" s="597" t="s">
        <v>262</v>
      </c>
      <c r="D131" s="598"/>
      <c r="E131" s="450"/>
      <c r="F131" s="451"/>
      <c r="G131" s="193">
        <f>G$5</f>
        <v>0</v>
      </c>
      <c r="H131" s="412" t="str">
        <f>IF((E131*G131)&lt;=0," ",ROUND((E131*G131),0))</f>
        <v xml:space="preserve"> </v>
      </c>
      <c r="I131" s="413" t="str">
        <f>IF((F131*G131)&lt;=0," ",ROUND((F131*G131),0))</f>
        <v xml:space="preserve"> </v>
      </c>
      <c r="J131" s="128"/>
      <c r="K131" s="418"/>
      <c r="L131" s="397"/>
      <c r="M131" s="425" t="str">
        <f>IF((IF(H131=" ",0,H131)-IF(I131=" ",0,I131)+K131-L131)&lt;=0," ",(IF(H131=" ",0,H131)-IF(I131=" ",0,I131)+K131-L131))</f>
        <v xml:space="preserve"> </v>
      </c>
      <c r="N131" s="426" t="str">
        <f>IF((-IF(H131=" ",0,H131)+IF(I131=" ",0,I131)-K131+L131)&lt;=0," ",(-IF(H131=" ",0,H131)+IF(I131=" ",0,I131)-K131+L131))</f>
        <v xml:space="preserve"> </v>
      </c>
    </row>
    <row r="132" spans="1:14" x14ac:dyDescent="0.25">
      <c r="C132" s="597" t="s">
        <v>250</v>
      </c>
      <c r="D132" s="598" t="s">
        <v>320</v>
      </c>
      <c r="E132" s="450"/>
      <c r="F132" s="451"/>
      <c r="G132" s="193">
        <f>G$5</f>
        <v>0</v>
      </c>
      <c r="H132" s="412" t="str">
        <f>IF((E132*G132)&lt;=0," ",ROUND((E132*G132),0))</f>
        <v xml:space="preserve"> </v>
      </c>
      <c r="I132" s="413" t="str">
        <f>IF((F132*G132)&lt;=0," ",ROUND((F132*G132),0))</f>
        <v xml:space="preserve"> </v>
      </c>
      <c r="J132" s="128"/>
      <c r="K132" s="418"/>
      <c r="L132" s="397"/>
      <c r="M132" s="425" t="str">
        <f>IF((IF(H132=" ",0,H132)-IF(I132=" ",0,I132)+K132-L132)&lt;=0," ",(IF(H132=" ",0,H132)-IF(I132=" ",0,I132)+K132-L132))</f>
        <v xml:space="preserve"> </v>
      </c>
      <c r="N132" s="426" t="str">
        <f>IF((-IF(H132=" ",0,H132)+IF(I132=" ",0,I132)-K132+L132)&lt;=0," ",(-IF(H132=" ",0,H132)+IF(I132=" ",0,I132)-K132+L132))</f>
        <v xml:space="preserve"> </v>
      </c>
    </row>
    <row r="133" spans="1:14" ht="13" x14ac:dyDescent="0.3">
      <c r="A133" s="50" t="s">
        <v>152</v>
      </c>
      <c r="B133" s="50"/>
      <c r="C133" s="11"/>
      <c r="D133" s="11"/>
      <c r="E133" s="404"/>
      <c r="F133" s="405"/>
      <c r="G133" s="157"/>
      <c r="H133" s="414"/>
      <c r="I133" s="405"/>
      <c r="J133" s="131"/>
      <c r="K133" s="421"/>
      <c r="L133" s="405"/>
      <c r="M133" s="404"/>
      <c r="N133" s="405"/>
    </row>
    <row r="134" spans="1:14" x14ac:dyDescent="0.25">
      <c r="C134" s="14" t="s">
        <v>18</v>
      </c>
      <c r="D134" s="11"/>
      <c r="E134" s="396"/>
      <c r="F134" s="397"/>
      <c r="G134" s="193">
        <f t="shared" ref="G134:G144" si="15">G$5</f>
        <v>0</v>
      </c>
      <c r="H134" s="412" t="str">
        <f t="shared" ref="H134:H142" si="16">IF((E134*G134)&lt;=0," ",ROUND((E134*G134),0))</f>
        <v xml:space="preserve"> </v>
      </c>
      <c r="I134" s="413" t="str">
        <f t="shared" ref="I134:I142" si="17">IF((F134*G134)&lt;=0," ",ROUND((F134*G134),0))</f>
        <v xml:space="preserve"> </v>
      </c>
      <c r="J134" s="128"/>
      <c r="K134" s="418"/>
      <c r="L134" s="397"/>
      <c r="M134" s="425" t="str">
        <f t="shared" ref="M134:M142" si="18">IF((IF(H134=" ",0,H134)-IF(I134=" ",0,I134)+K134-L134)&lt;=0," ",(IF(H134=" ",0,H134)-IF(I134=" ",0,I134)+K134-L134))</f>
        <v xml:space="preserve"> </v>
      </c>
      <c r="N134" s="426" t="str">
        <f t="shared" ref="N134:N142" si="19">IF((-IF(H134=" ",0,H134)+IF(I134=" ",0,I134)-K134+L134)&lt;=0," ",(-IF(H134=" ",0,H134)+IF(I134=" ",0,I134)-K134+L134))</f>
        <v xml:space="preserve"> </v>
      </c>
    </row>
    <row r="135" spans="1:14" x14ac:dyDescent="0.25">
      <c r="C135" s="14" t="s">
        <v>19</v>
      </c>
      <c r="D135" s="11"/>
      <c r="E135" s="396"/>
      <c r="F135" s="397"/>
      <c r="G135" s="193">
        <f t="shared" si="15"/>
        <v>0</v>
      </c>
      <c r="H135" s="412" t="str">
        <f t="shared" si="16"/>
        <v xml:space="preserve"> </v>
      </c>
      <c r="I135" s="413" t="str">
        <f t="shared" si="17"/>
        <v xml:space="preserve"> </v>
      </c>
      <c r="J135" s="128"/>
      <c r="K135" s="418"/>
      <c r="L135" s="397"/>
      <c r="M135" s="425" t="str">
        <f t="shared" si="18"/>
        <v xml:space="preserve"> </v>
      </c>
      <c r="N135" s="426" t="str">
        <f t="shared" si="19"/>
        <v xml:space="preserve"> </v>
      </c>
    </row>
    <row r="136" spans="1:14" x14ac:dyDescent="0.25">
      <c r="C136" s="14" t="s">
        <v>20</v>
      </c>
      <c r="D136" s="11"/>
      <c r="E136" s="396"/>
      <c r="F136" s="397"/>
      <c r="G136" s="193">
        <f t="shared" si="15"/>
        <v>0</v>
      </c>
      <c r="H136" s="412" t="str">
        <f t="shared" si="16"/>
        <v xml:space="preserve"> </v>
      </c>
      <c r="I136" s="413" t="str">
        <f t="shared" si="17"/>
        <v xml:space="preserve"> </v>
      </c>
      <c r="J136" s="128"/>
      <c r="K136" s="418"/>
      <c r="L136" s="397"/>
      <c r="M136" s="425" t="str">
        <f t="shared" si="18"/>
        <v xml:space="preserve"> </v>
      </c>
      <c r="N136" s="426" t="str">
        <f t="shared" si="19"/>
        <v xml:space="preserve"> </v>
      </c>
    </row>
    <row r="137" spans="1:14" x14ac:dyDescent="0.25">
      <c r="C137" s="14" t="s">
        <v>21</v>
      </c>
      <c r="D137" s="11"/>
      <c r="E137" s="396"/>
      <c r="F137" s="397"/>
      <c r="G137" s="193">
        <f t="shared" si="15"/>
        <v>0</v>
      </c>
      <c r="H137" s="412" t="str">
        <f t="shared" si="16"/>
        <v xml:space="preserve"> </v>
      </c>
      <c r="I137" s="413" t="str">
        <f t="shared" si="17"/>
        <v xml:space="preserve"> </v>
      </c>
      <c r="J137" s="128"/>
      <c r="K137" s="418"/>
      <c r="L137" s="397"/>
      <c r="M137" s="425" t="str">
        <f t="shared" si="18"/>
        <v xml:space="preserve"> </v>
      </c>
      <c r="N137" s="426" t="str">
        <f t="shared" si="19"/>
        <v xml:space="preserve"> </v>
      </c>
    </row>
    <row r="138" spans="1:14" x14ac:dyDescent="0.25">
      <c r="C138" s="14" t="s">
        <v>58</v>
      </c>
      <c r="D138" s="11"/>
      <c r="E138" s="396"/>
      <c r="F138" s="397"/>
      <c r="G138" s="193">
        <f t="shared" si="15"/>
        <v>0</v>
      </c>
      <c r="H138" s="412" t="str">
        <f t="shared" si="16"/>
        <v xml:space="preserve"> </v>
      </c>
      <c r="I138" s="413" t="str">
        <f t="shared" si="17"/>
        <v xml:space="preserve"> </v>
      </c>
      <c r="J138" s="128"/>
      <c r="K138" s="418"/>
      <c r="L138" s="397"/>
      <c r="M138" s="425" t="str">
        <f t="shared" si="18"/>
        <v xml:space="preserve"> </v>
      </c>
      <c r="N138" s="426" t="str">
        <f t="shared" si="19"/>
        <v xml:space="preserve"> </v>
      </c>
    </row>
    <row r="139" spans="1:14" x14ac:dyDescent="0.25">
      <c r="C139" s="14" t="s">
        <v>59</v>
      </c>
      <c r="D139" s="11"/>
      <c r="E139" s="396"/>
      <c r="F139" s="397"/>
      <c r="G139" s="193">
        <f t="shared" si="15"/>
        <v>0</v>
      </c>
      <c r="H139" s="412" t="str">
        <f t="shared" si="16"/>
        <v xml:space="preserve"> </v>
      </c>
      <c r="I139" s="413" t="str">
        <f t="shared" si="17"/>
        <v xml:space="preserve"> </v>
      </c>
      <c r="J139" s="128"/>
      <c r="K139" s="418"/>
      <c r="L139" s="397"/>
      <c r="M139" s="425" t="str">
        <f t="shared" si="18"/>
        <v xml:space="preserve"> </v>
      </c>
      <c r="N139" s="426" t="str">
        <f t="shared" si="19"/>
        <v xml:space="preserve"> </v>
      </c>
    </row>
    <row r="140" spans="1:14" x14ac:dyDescent="0.25">
      <c r="C140" s="14" t="s">
        <v>6</v>
      </c>
      <c r="D140" s="11"/>
      <c r="E140" s="396"/>
      <c r="F140" s="397"/>
      <c r="G140" s="193">
        <f t="shared" si="15"/>
        <v>0</v>
      </c>
      <c r="H140" s="412" t="str">
        <f t="shared" si="16"/>
        <v xml:space="preserve"> </v>
      </c>
      <c r="I140" s="413" t="str">
        <f t="shared" si="17"/>
        <v xml:space="preserve"> </v>
      </c>
      <c r="J140" s="128"/>
      <c r="K140" s="418"/>
      <c r="L140" s="397"/>
      <c r="M140" s="425" t="str">
        <f t="shared" si="18"/>
        <v xml:space="preserve"> </v>
      </c>
      <c r="N140" s="426" t="str">
        <f t="shared" si="19"/>
        <v xml:space="preserve"> </v>
      </c>
    </row>
    <row r="141" spans="1:14" x14ac:dyDescent="0.25">
      <c r="C141" s="14" t="s">
        <v>49</v>
      </c>
      <c r="D141" s="11"/>
      <c r="E141" s="396"/>
      <c r="F141" s="397"/>
      <c r="G141" s="193">
        <f t="shared" si="15"/>
        <v>0</v>
      </c>
      <c r="H141" s="412" t="str">
        <f t="shared" si="16"/>
        <v xml:space="preserve"> </v>
      </c>
      <c r="I141" s="413" t="str">
        <f t="shared" si="17"/>
        <v xml:space="preserve"> </v>
      </c>
      <c r="J141" s="128"/>
      <c r="K141" s="418"/>
      <c r="L141" s="397"/>
      <c r="M141" s="425" t="str">
        <f t="shared" si="18"/>
        <v xml:space="preserve"> </v>
      </c>
      <c r="N141" s="426" t="str">
        <f t="shared" si="19"/>
        <v xml:space="preserve"> </v>
      </c>
    </row>
    <row r="142" spans="1:14" x14ac:dyDescent="0.25">
      <c r="A142" s="8"/>
      <c r="C142" s="14" t="s">
        <v>7</v>
      </c>
      <c r="D142" s="11"/>
      <c r="E142" s="396"/>
      <c r="F142" s="397"/>
      <c r="G142" s="193">
        <f t="shared" si="15"/>
        <v>0</v>
      </c>
      <c r="H142" s="412" t="str">
        <f t="shared" si="16"/>
        <v xml:space="preserve"> </v>
      </c>
      <c r="I142" s="413" t="str">
        <f t="shared" si="17"/>
        <v xml:space="preserve"> </v>
      </c>
      <c r="J142" s="128"/>
      <c r="K142" s="418"/>
      <c r="L142" s="397"/>
      <c r="M142" s="425" t="str">
        <f t="shared" si="18"/>
        <v xml:space="preserve"> </v>
      </c>
      <c r="N142" s="426" t="str">
        <f t="shared" si="19"/>
        <v xml:space="preserve"> </v>
      </c>
    </row>
    <row r="143" spans="1:14" x14ac:dyDescent="0.25">
      <c r="A143" s="8"/>
      <c r="C143" s="14" t="s">
        <v>250</v>
      </c>
      <c r="D143" s="11"/>
      <c r="E143" s="396"/>
      <c r="F143" s="397"/>
      <c r="G143" s="193">
        <f t="shared" si="15"/>
        <v>0</v>
      </c>
      <c r="H143" s="412" t="str">
        <f>IF((E143*G143)&lt;=0," ",ROUND((E143*G143),0))</f>
        <v xml:space="preserve"> </v>
      </c>
      <c r="I143" s="413" t="str">
        <f>IF((F143*G143)&lt;=0," ",ROUND((F143*G143),0))</f>
        <v xml:space="preserve"> </v>
      </c>
      <c r="J143" s="128"/>
      <c r="K143" s="418"/>
      <c r="L143" s="397"/>
      <c r="M143" s="425" t="str">
        <f>IF((IF(H143=" ",0,H143)-IF(I143=" ",0,I143)+K143-L143)&lt;=0," ",(IF(H143=" ",0,H143)-IF(I143=" ",0,I143)+K143-L143))</f>
        <v xml:space="preserve"> </v>
      </c>
      <c r="N143" s="426" t="str">
        <f>IF((-IF(H143=" ",0,H143)+IF(I143=" ",0,I143)-K143+L143)&lt;=0," ",(-IF(H143=" ",0,H143)+IF(I143=" ",0,I143)-K143+L143))</f>
        <v xml:space="preserve"> </v>
      </c>
    </row>
    <row r="144" spans="1:14" ht="24.75" customHeight="1" x14ac:dyDescent="0.25">
      <c r="A144" s="8"/>
      <c r="C144" s="862" t="s">
        <v>348</v>
      </c>
      <c r="D144" s="863"/>
      <c r="E144" s="398"/>
      <c r="F144" s="399"/>
      <c r="G144" s="224">
        <f t="shared" si="15"/>
        <v>0</v>
      </c>
      <c r="H144" s="456" t="str">
        <f>IF((E144*G144)&lt;=0," ",ROUND((E144*G144),0))</f>
        <v xml:space="preserve"> </v>
      </c>
      <c r="I144" s="457" t="str">
        <f>IF((F144*G144)&lt;=0," ",ROUND((F144*G144),0))</f>
        <v xml:space="preserve"> </v>
      </c>
      <c r="J144" s="129"/>
      <c r="K144" s="419"/>
      <c r="L144" s="399"/>
      <c r="M144" s="463" t="str">
        <f>IF((IF(H144=" ",0,H144)-IF(I144=" ",0,I144)+K144-L144)&lt;=0," ",(IF(H144=" ",0,H144)-IF(I144=" ",0,I144)+K144-L144))</f>
        <v xml:space="preserve"> </v>
      </c>
      <c r="N144" s="464" t="str">
        <f>IF((-IF(H144=" ",0,H144)+IF(I144=" ",0,I144)-K144+L144)&lt;=0," ",(-IF(H144=" ",0,H144)+IF(I144=" ",0,I144)-K144+L144))</f>
        <v xml:space="preserve"> </v>
      </c>
    </row>
    <row r="145" spans="1:14" ht="13.5" customHeight="1" x14ac:dyDescent="0.3">
      <c r="A145" s="593" t="s">
        <v>76</v>
      </c>
      <c r="B145" s="593"/>
      <c r="C145" s="593"/>
      <c r="D145" s="594"/>
      <c r="E145" s="452" t="str">
        <f>IF(IF(SUM(F110:F144)&gt;SUM(E110:E144),SUM(F110:F144)-SUM(E110:E144),0)&lt;=0," ",IF(SUM(F110:F144)&gt;SUM(E110:E144),SUM(F110:F144)-SUM(E110:E144),0))</f>
        <v xml:space="preserve"> </v>
      </c>
      <c r="F145" s="453" t="str">
        <f>IF(IF(SUM(E110:E144)&gt;SUM(F110:F144),SUM(E110:E144)-SUM(F110:F144),0)&lt;=0," ",IF(SUM(E110:E144)&gt;SUM(F110:F144),SUM(E110:E144)-SUM(F110:F144),0))</f>
        <v xml:space="preserve"> </v>
      </c>
      <c r="G145" s="228"/>
      <c r="H145" s="458" t="str">
        <f>IF(IF(SUM(I110:I144)&gt;SUM(H110:H144),SUM(I110:I144)-SUM(H110:H144),0)&lt;=0," ",IF(SUM(I110:I144)&gt;SUM(H110:H144),SUM(I110:I144)-SUM(H110:H144),0))</f>
        <v xml:space="preserve"> </v>
      </c>
      <c r="I145" s="453" t="str">
        <f>IF(IF(SUM(H110:H144)&gt;SUM(I110:I144),SUM(H110:H144)-SUM(I110:I144),0)&lt;=0," ",IF(SUM(H110:H144)&gt;SUM(I110:I144),SUM(H110:H144)-SUM(I110:I144),0))</f>
        <v xml:space="preserve"> </v>
      </c>
      <c r="J145" s="298"/>
      <c r="K145" s="460">
        <f>IF(SUM(K110:K144)&gt;=SUM(L110:L144),0,SUM(L110:L144)-SUM(K110:K144))</f>
        <v>0</v>
      </c>
      <c r="L145" s="460">
        <f>IF(SUM(L110:L144)&gt;=SUM(K110:K144),0,SUM(K110:K144)-SUM(L110:L144))</f>
        <v>0</v>
      </c>
      <c r="M145" s="452" t="str">
        <f>IF(IF(SUM(N110:N144)&gt;SUM(M110:M144),SUM(N110:N144)-SUM(M110:M144),0)&lt;=0," ",IF(SUM(N110:N144)&gt;SUM(M110:M144),SUM(N110:N144)-SUM(M110:M144),0))</f>
        <v xml:space="preserve"> </v>
      </c>
      <c r="N145" s="453" t="str">
        <f>IF(IF(SUM(M110:M144)&gt;SUM(N110:N144),SUM(M110:M144)-SUM(N110:N144),0)&lt;=0," ",IF(SUM(M110:M144)&gt;SUM(N110:N144),SUM(M110:M144)-SUM(N110:N144),0))</f>
        <v xml:space="preserve"> </v>
      </c>
    </row>
    <row r="146" spans="1:14" x14ac:dyDescent="0.25">
      <c r="A146" s="174" t="s">
        <v>102</v>
      </c>
      <c r="B146" s="174"/>
      <c r="C146" s="174"/>
      <c r="D146" s="174"/>
      <c r="E146" s="406">
        <f>SUM(E110:E145)</f>
        <v>0</v>
      </c>
      <c r="F146" s="407">
        <f>SUM(F110:F145)</f>
        <v>0</v>
      </c>
      <c r="G146" s="226"/>
      <c r="H146" s="415">
        <f>SUM(H110:H145)</f>
        <v>0</v>
      </c>
      <c r="I146" s="407">
        <f>SUM(I110:I145)</f>
        <v>0</v>
      </c>
      <c r="J146" s="195"/>
      <c r="K146" s="461">
        <f>SUM(K110:K145)</f>
        <v>0</v>
      </c>
      <c r="L146" s="461">
        <f>SUM(L110:L145)</f>
        <v>0</v>
      </c>
      <c r="M146" s="406">
        <f>SUM(M110:M145)</f>
        <v>0</v>
      </c>
      <c r="N146" s="407">
        <f>SUM(N110:N145)</f>
        <v>0</v>
      </c>
    </row>
    <row r="147" spans="1:14" x14ac:dyDescent="0.25">
      <c r="A147" s="8"/>
      <c r="B147" s="8"/>
      <c r="C147" s="8"/>
      <c r="D147" s="8"/>
      <c r="E147" s="8"/>
      <c r="F147" s="8"/>
      <c r="G147" s="140"/>
      <c r="H147" s="10"/>
      <c r="I147" s="10"/>
      <c r="J147" s="10"/>
      <c r="K147" s="10"/>
      <c r="L147" s="10"/>
      <c r="M147" s="10"/>
      <c r="N147" s="10"/>
    </row>
    <row r="148" spans="1:14" ht="16.5" customHeight="1" x14ac:dyDescent="0.25">
      <c r="A148" s="601" t="s">
        <v>286</v>
      </c>
      <c r="B148" s="602"/>
      <c r="C148" s="602"/>
      <c r="D148" s="602"/>
      <c r="E148" s="602"/>
      <c r="F148" s="602"/>
      <c r="G148" s="602"/>
      <c r="H148" s="602"/>
      <c r="I148" s="602"/>
      <c r="J148" s="602"/>
      <c r="K148" s="602"/>
      <c r="L148" s="602"/>
      <c r="M148" s="602"/>
      <c r="N148" s="603"/>
    </row>
    <row r="149" spans="1:14" s="54" customFormat="1" ht="12" customHeight="1" x14ac:dyDescent="0.25">
      <c r="A149" s="105"/>
      <c r="B149" s="105"/>
      <c r="C149" s="105"/>
      <c r="D149" s="105"/>
      <c r="E149" s="910" t="s">
        <v>182</v>
      </c>
      <c r="F149" s="912"/>
      <c r="G149" s="153" t="s">
        <v>181</v>
      </c>
      <c r="H149" s="913" t="s">
        <v>178</v>
      </c>
      <c r="I149" s="914"/>
      <c r="J149" s="910" t="s">
        <v>177</v>
      </c>
      <c r="K149" s="911"/>
      <c r="L149" s="912"/>
      <c r="M149" s="910" t="s">
        <v>195</v>
      </c>
      <c r="N149" s="912"/>
    </row>
    <row r="150" spans="1:14" s="51" customFormat="1" ht="13.5" customHeight="1" x14ac:dyDescent="0.25">
      <c r="A150" s="637" t="s">
        <v>149</v>
      </c>
      <c r="B150" s="638"/>
      <c r="C150" s="638"/>
      <c r="D150" s="639"/>
      <c r="E150" s="620" t="s">
        <v>172</v>
      </c>
      <c r="F150" s="622"/>
      <c r="G150" s="806" t="s">
        <v>173</v>
      </c>
      <c r="H150" s="883" t="s">
        <v>104</v>
      </c>
      <c r="I150" s="622"/>
      <c r="J150" s="620" t="s">
        <v>36</v>
      </c>
      <c r="K150" s="621"/>
      <c r="L150" s="622"/>
      <c r="M150" s="620" t="s">
        <v>105</v>
      </c>
      <c r="N150" s="622"/>
    </row>
    <row r="151" spans="1:14" s="51" customFormat="1" ht="11.25" customHeight="1" x14ac:dyDescent="0.25">
      <c r="A151" s="640"/>
      <c r="B151" s="641"/>
      <c r="C151" s="641"/>
      <c r="D151" s="642"/>
      <c r="E151" s="623"/>
      <c r="F151" s="625"/>
      <c r="G151" s="807"/>
      <c r="H151" s="884"/>
      <c r="I151" s="625"/>
      <c r="J151" s="623"/>
      <c r="K151" s="624"/>
      <c r="L151" s="625"/>
      <c r="M151" s="623"/>
      <c r="N151" s="625"/>
    </row>
    <row r="152" spans="1:14" x14ac:dyDescent="0.25">
      <c r="E152" s="18" t="s">
        <v>25</v>
      </c>
      <c r="F152" s="19" t="s">
        <v>26</v>
      </c>
      <c r="G152" s="155"/>
      <c r="H152" s="150" t="s">
        <v>25</v>
      </c>
      <c r="I152" s="19" t="s">
        <v>26</v>
      </c>
      <c r="J152" s="26" t="s">
        <v>5</v>
      </c>
      <c r="K152" s="27" t="s">
        <v>25</v>
      </c>
      <c r="L152" s="19" t="s">
        <v>26</v>
      </c>
      <c r="M152" s="18" t="s">
        <v>25</v>
      </c>
      <c r="N152" s="19" t="s">
        <v>26</v>
      </c>
    </row>
    <row r="153" spans="1:14" ht="29.25" customHeight="1" x14ac:dyDescent="0.3">
      <c r="A153" s="715" t="s">
        <v>69</v>
      </c>
      <c r="B153" s="715"/>
      <c r="C153" s="715"/>
      <c r="D153" s="653"/>
      <c r="E153" s="465"/>
      <c r="F153" s="466"/>
      <c r="G153" s="156"/>
      <c r="H153" s="408"/>
      <c r="I153" s="409"/>
      <c r="J153" s="20"/>
      <c r="K153" s="416"/>
      <c r="L153" s="409"/>
      <c r="M153" s="423"/>
      <c r="N153" s="409"/>
    </row>
    <row r="154" spans="1:14" ht="12.75" customHeight="1" x14ac:dyDescent="0.25">
      <c r="A154" s="223" t="s">
        <v>76</v>
      </c>
      <c r="B154" s="182"/>
      <c r="C154" s="262"/>
      <c r="D154" s="263"/>
      <c r="E154" s="467" t="str">
        <f>F145</f>
        <v xml:space="preserve"> </v>
      </c>
      <c r="F154" s="468" t="str">
        <f>E145</f>
        <v xml:space="preserve"> </v>
      </c>
      <c r="G154" s="235"/>
      <c r="H154" s="469" t="str">
        <f>I145</f>
        <v xml:space="preserve"> </v>
      </c>
      <c r="I154" s="468" t="str">
        <f>H145</f>
        <v xml:space="preserve"> </v>
      </c>
      <c r="J154" s="264"/>
      <c r="K154" s="471">
        <f>L145</f>
        <v>0</v>
      </c>
      <c r="L154" s="468">
        <f>K145</f>
        <v>0</v>
      </c>
      <c r="M154" s="467" t="str">
        <f>N145</f>
        <v xml:space="preserve"> </v>
      </c>
      <c r="N154" s="468" t="str">
        <f>M145</f>
        <v xml:space="preserve"> </v>
      </c>
    </row>
    <row r="155" spans="1:14" x14ac:dyDescent="0.25">
      <c r="A155" s="180"/>
      <c r="B155" s="180"/>
      <c r="C155" s="262" t="s">
        <v>335</v>
      </c>
      <c r="D155" s="262"/>
      <c r="E155" s="467">
        <f>SUM(F124:F132)</f>
        <v>0</v>
      </c>
      <c r="F155" s="468"/>
      <c r="G155" s="235"/>
      <c r="H155" s="469">
        <f>SUM(I124:I132)</f>
        <v>0</v>
      </c>
      <c r="I155" s="468"/>
      <c r="J155" s="264"/>
      <c r="K155" s="471">
        <f>SUM(L124:L132)</f>
        <v>0</v>
      </c>
      <c r="L155" s="468">
        <f>SUM(K124:K132)</f>
        <v>0</v>
      </c>
      <c r="M155" s="467">
        <f>SUM(N124:N132)</f>
        <v>0</v>
      </c>
      <c r="N155" s="468"/>
    </row>
    <row r="156" spans="1:14" x14ac:dyDescent="0.25">
      <c r="A156" s="45" t="s">
        <v>64</v>
      </c>
      <c r="B156" s="45"/>
      <c r="C156" s="96"/>
      <c r="D156" s="61"/>
      <c r="E156" s="445"/>
      <c r="F156" s="446"/>
      <c r="G156" s="261"/>
      <c r="H156" s="470"/>
      <c r="I156" s="446"/>
      <c r="J156" s="214"/>
      <c r="K156" s="472"/>
      <c r="L156" s="446"/>
      <c r="M156" s="445"/>
      <c r="N156" s="446"/>
    </row>
    <row r="157" spans="1:14" x14ac:dyDescent="0.25">
      <c r="A157" s="42"/>
      <c r="B157" s="108" t="s">
        <v>321</v>
      </c>
      <c r="C157" s="108"/>
      <c r="D157" s="108"/>
      <c r="E157" s="432"/>
      <c r="F157" s="433"/>
      <c r="G157" s="236"/>
      <c r="H157" s="414"/>
      <c r="I157" s="405"/>
      <c r="J157" s="131"/>
      <c r="K157" s="421"/>
      <c r="L157" s="405"/>
      <c r="M157" s="404"/>
      <c r="N157" s="405"/>
    </row>
    <row r="158" spans="1:14" x14ac:dyDescent="0.25">
      <c r="A158" s="42"/>
      <c r="B158" s="42"/>
      <c r="C158" s="14" t="s">
        <v>75</v>
      </c>
      <c r="D158" s="11"/>
      <c r="E158" s="431"/>
      <c r="F158" s="468" t="str">
        <f>IF(E144=0," ",E144)</f>
        <v xml:space="preserve"> </v>
      </c>
      <c r="G158" s="231"/>
      <c r="H158" s="412"/>
      <c r="I158" s="468" t="str">
        <f>IF(H144=0," ",H144)</f>
        <v xml:space="preserve"> </v>
      </c>
      <c r="J158" s="128"/>
      <c r="K158" s="418"/>
      <c r="L158" s="397"/>
      <c r="M158" s="425" t="str">
        <f>IF((IF(H158=" ",0,H158)-IF(I158=" ",0,I158)+K158-L158)&lt;=0," ",(IF(H158=" ",0,H158)-IF(I158=" ",0,I158)+K158-L158))</f>
        <v xml:space="preserve"> </v>
      </c>
      <c r="N158" s="426" t="str">
        <f>IF((-IF(H158=" ",0,H158)+IF(I158=" ",0,I158)-K158+L158)&lt;=0," ",(-IF(H158=" ",0,H158)+IF(I158=" ",0,I158)-K158+L158))</f>
        <v xml:space="preserve"> </v>
      </c>
    </row>
    <row r="159" spans="1:14" ht="13" x14ac:dyDescent="0.3">
      <c r="A159" s="42"/>
      <c r="B159" s="42"/>
      <c r="C159" s="14" t="s">
        <v>204</v>
      </c>
      <c r="D159" s="11"/>
      <c r="E159" s="396"/>
      <c r="F159" s="397"/>
      <c r="G159" s="193">
        <f>G$4</f>
        <v>0</v>
      </c>
      <c r="H159" s="412" t="str">
        <f>IF((E159*G159)&lt;=0," ",ROUND((E159*G159),0))</f>
        <v xml:space="preserve"> </v>
      </c>
      <c r="I159" s="413" t="str">
        <f>IF((F159*G159)&lt;=0," ",ROUND((F159*G159),0))</f>
        <v xml:space="preserve"> </v>
      </c>
      <c r="J159" s="128"/>
      <c r="K159" s="418"/>
      <c r="L159" s="397"/>
      <c r="M159" s="425" t="str">
        <f>IF((IF(H159=" ",0,H159)-IF(I159=" ",0,I159)+K159-L159)&lt;=0," ",(IF(H159=" ",0,H159)-IF(I159=" ",0,I159)+K159-L159))</f>
        <v xml:space="preserve"> </v>
      </c>
      <c r="N159" s="426" t="str">
        <f>IF((-IF(H159=" ",0,H159)+IF(I159=" ",0,I159)-K159+L159)&lt;=0," ",(-IF(H159=" ",0,H159)+IF(I159=" ",0,I159)-K159+L159))</f>
        <v xml:space="preserve"> </v>
      </c>
    </row>
    <row r="160" spans="1:14" ht="13" x14ac:dyDescent="0.3">
      <c r="A160" s="42"/>
      <c r="B160" s="42"/>
      <c r="C160" s="14" t="s">
        <v>205</v>
      </c>
      <c r="D160" s="11"/>
      <c r="E160" s="396"/>
      <c r="F160" s="397"/>
      <c r="G160" s="193">
        <f>G$4</f>
        <v>0</v>
      </c>
      <c r="H160" s="412" t="str">
        <f>IF((E160*G160)&lt;=0," ",ROUND((E160*G160),0))</f>
        <v xml:space="preserve"> </v>
      </c>
      <c r="I160" s="413" t="str">
        <f>IF((F160*G160)&lt;=0," ",ROUND((F160*G160),0))</f>
        <v xml:space="preserve"> </v>
      </c>
      <c r="J160" s="128"/>
      <c r="K160" s="418"/>
      <c r="L160" s="397"/>
      <c r="M160" s="425" t="str">
        <f>IF((IF(H160=" ",0,H160)-IF(I160=" ",0,I160)+K160-L160)&lt;=0," ",(IF(H160=" ",0,H160)-IF(I160=" ",0,I160)+K160-L160))</f>
        <v xml:space="preserve"> </v>
      </c>
      <c r="N160" s="426" t="str">
        <f>IF((-IF(H160=" ",0,H160)+IF(I160=" ",0,I160)-K160+L160)&lt;=0," ",(-IF(H160=" ",0,H160)+IF(I160=" ",0,I160)-K160+L160))</f>
        <v xml:space="preserve"> </v>
      </c>
    </row>
    <row r="161" spans="1:14" ht="13.5" x14ac:dyDescent="0.25">
      <c r="A161" s="42"/>
      <c r="B161" s="42"/>
      <c r="C161" s="14" t="s">
        <v>336</v>
      </c>
      <c r="D161" s="11"/>
      <c r="E161" s="396"/>
      <c r="F161" s="397"/>
      <c r="G161" s="193">
        <f>G$5</f>
        <v>0</v>
      </c>
      <c r="H161" s="412" t="str">
        <f>IF((E161*G161)&lt;=0," ",ROUND((E161*G161),0))</f>
        <v xml:space="preserve"> </v>
      </c>
      <c r="I161" s="413" t="str">
        <f>IF((F161*G161)&lt;=0," ",ROUND((F161*G161),0))</f>
        <v xml:space="preserve"> </v>
      </c>
      <c r="J161" s="128"/>
      <c r="K161" s="418"/>
      <c r="L161" s="397"/>
      <c r="M161" s="425" t="str">
        <f>IF((IF(H161=" ",0,H161)-IF(I161=" ",0,I161)+K161-L161)&lt;=0," ",(IF(H161=" ",0,H161)-IF(I161=" ",0,I161)+K161-L161))</f>
        <v xml:space="preserve"> </v>
      </c>
      <c r="N161" s="426" t="str">
        <f>IF((-IF(H161=" ",0,H161)+IF(I161=" ",0,I161)-K161+L161)&lt;=0," ",(-IF(H161=" ",0,H161)+IF(I161=" ",0,I161)-K161+L161))</f>
        <v xml:space="preserve"> </v>
      </c>
    </row>
    <row r="162" spans="1:14" x14ac:dyDescent="0.25">
      <c r="A162" s="42"/>
      <c r="B162" s="656" t="s">
        <v>0</v>
      </c>
      <c r="C162" s="656"/>
      <c r="D162" s="657"/>
      <c r="E162" s="432"/>
      <c r="F162" s="433"/>
      <c r="G162" s="218"/>
      <c r="H162" s="414"/>
      <c r="I162" s="405"/>
      <c r="J162" s="131"/>
      <c r="K162" s="421"/>
      <c r="L162" s="405"/>
      <c r="M162" s="404"/>
      <c r="N162" s="405"/>
    </row>
    <row r="163" spans="1:14" x14ac:dyDescent="0.25">
      <c r="A163" s="42"/>
      <c r="B163" s="42"/>
      <c r="C163" s="14" t="s">
        <v>79</v>
      </c>
      <c r="D163" s="11"/>
      <c r="E163" s="396"/>
      <c r="F163" s="397"/>
      <c r="G163" s="193">
        <f>G$5</f>
        <v>0</v>
      </c>
      <c r="H163" s="412" t="str">
        <f>IF((E163*G163)&lt;=0," ",ROUND((E163*G163),0))</f>
        <v xml:space="preserve"> </v>
      </c>
      <c r="I163" s="413" t="str">
        <f>IF((F163*G163)&lt;=0," ",ROUND((F163*G163),0))</f>
        <v xml:space="preserve"> </v>
      </c>
      <c r="J163" s="128"/>
      <c r="K163" s="418"/>
      <c r="L163" s="397"/>
      <c r="M163" s="425" t="str">
        <f>IF((IF(H163=" ",0,H163)-IF(I163=" ",0,I163)+K163-L163)&lt;=0," ",(IF(H163=" ",0,H163)-IF(I163=" ",0,I163)+K163-L163))</f>
        <v xml:space="preserve"> </v>
      </c>
      <c r="N163" s="426" t="str">
        <f>IF((-IF(H163=" ",0,H163)+IF(I163=" ",0,I163)-K163+L163)&lt;=0," ",(-IF(H163=" ",0,H163)+IF(I163=" ",0,I163)-K163+L163))</f>
        <v xml:space="preserve"> </v>
      </c>
    </row>
    <row r="164" spans="1:14" ht="13.5" x14ac:dyDescent="0.25">
      <c r="A164" s="42"/>
      <c r="B164" s="42"/>
      <c r="C164" s="14" t="s">
        <v>336</v>
      </c>
      <c r="D164" s="11"/>
      <c r="E164" s="396"/>
      <c r="F164" s="397"/>
      <c r="G164" s="193">
        <f>G$5</f>
        <v>0</v>
      </c>
      <c r="H164" s="412" t="str">
        <f>IF((E164*G164)&lt;=0," ",ROUND((E164*G164),0))</f>
        <v xml:space="preserve"> </v>
      </c>
      <c r="I164" s="413" t="str">
        <f>IF((F164*G164)&lt;=0," ",ROUND((F164*G164),0))</f>
        <v xml:space="preserve"> </v>
      </c>
      <c r="J164" s="128"/>
      <c r="K164" s="418"/>
      <c r="L164" s="397"/>
      <c r="M164" s="425" t="str">
        <f>IF((IF(H164=" ",0,H164)-IF(I164=" ",0,I164)+K164-L164)&lt;=0," ",(IF(H164=" ",0,H164)-IF(I164=" ",0,I164)+K164-L164))</f>
        <v xml:space="preserve"> </v>
      </c>
      <c r="N164" s="426" t="str">
        <f>IF((-IF(H164=" ",0,H164)+IF(I164=" ",0,I164)-K164+L164)&lt;=0," ",(-IF(H164=" ",0,H164)+IF(I164=" ",0,I164)-K164+L164))</f>
        <v xml:space="preserve"> </v>
      </c>
    </row>
    <row r="165" spans="1:14" ht="39.75" customHeight="1" x14ac:dyDescent="0.25">
      <c r="A165" s="42"/>
      <c r="B165" s="645" t="s">
        <v>273</v>
      </c>
      <c r="C165" s="645"/>
      <c r="D165" s="646"/>
      <c r="E165" s="432"/>
      <c r="F165" s="433"/>
      <c r="G165" s="220"/>
      <c r="H165" s="414"/>
      <c r="I165" s="405"/>
      <c r="J165" s="131"/>
      <c r="K165" s="421"/>
      <c r="L165" s="405"/>
      <c r="M165" s="404"/>
      <c r="N165" s="405"/>
    </row>
    <row r="166" spans="1:14" x14ac:dyDescent="0.25">
      <c r="A166" s="42"/>
      <c r="B166" s="42"/>
      <c r="C166" s="14" t="s">
        <v>80</v>
      </c>
      <c r="D166" s="11"/>
      <c r="E166" s="396"/>
      <c r="F166" s="397"/>
      <c r="G166" s="193">
        <f>G$5</f>
        <v>0</v>
      </c>
      <c r="H166" s="412" t="str">
        <f>IF((E166*G166)&lt;=0," ",ROUND((E166*G166),0))</f>
        <v xml:space="preserve"> </v>
      </c>
      <c r="I166" s="413" t="str">
        <f>IF((F166*G166)&lt;=0," ",ROUND((F166*G166),0))</f>
        <v xml:space="preserve"> </v>
      </c>
      <c r="J166" s="128"/>
      <c r="K166" s="418"/>
      <c r="L166" s="397"/>
      <c r="M166" s="425" t="str">
        <f>IF((IF(H166=" ",0,H166)-IF(I166=" ",0,I166)+K166-L166)&lt;=0," ",(IF(H166=" ",0,H166)-IF(I166=" ",0,I166)+K166-L166))</f>
        <v xml:space="preserve"> </v>
      </c>
      <c r="N166" s="426" t="str">
        <f>IF((-IF(H166=" ",0,H166)+IF(I166=" ",0,I166)-K166+L166)&lt;=0," ",(-IF(H166=" ",0,H166)+IF(I166=" ",0,I166)-K166+L166))</f>
        <v xml:space="preserve"> </v>
      </c>
    </row>
    <row r="167" spans="1:14" x14ac:dyDescent="0.25">
      <c r="A167" s="42"/>
      <c r="B167" s="42"/>
      <c r="C167" s="14" t="s">
        <v>81</v>
      </c>
      <c r="D167" s="11"/>
      <c r="E167" s="396"/>
      <c r="F167" s="397"/>
      <c r="G167" s="193">
        <f>G$5</f>
        <v>0</v>
      </c>
      <c r="H167" s="412" t="str">
        <f>IF((E167*G167)&lt;=0," ",ROUND((E167*G167),0))</f>
        <v xml:space="preserve"> </v>
      </c>
      <c r="I167" s="413" t="str">
        <f>IF((F167*G167)&lt;=0," ",ROUND((F167*G167),0))</f>
        <v xml:space="preserve"> </v>
      </c>
      <c r="J167" s="128"/>
      <c r="K167" s="418"/>
      <c r="L167" s="397"/>
      <c r="M167" s="425" t="str">
        <f>IF((IF(H167=" ",0,H167)-IF(I167=" ",0,I167)+K167-L167)&lt;=0," ",(IF(H167=" ",0,H167)-IF(I167=" ",0,I167)+K167-L167))</f>
        <v xml:space="preserve"> </v>
      </c>
      <c r="N167" s="426" t="str">
        <f>IF((-IF(H167=" ",0,H167)+IF(I167=" ",0,I167)-K167+L167)&lt;=0," ",(-IF(H167=" ",0,H167)+IF(I167=" ",0,I167)-K167+L167))</f>
        <v xml:space="preserve"> </v>
      </c>
    </row>
    <row r="168" spans="1:14" x14ac:dyDescent="0.25">
      <c r="A168" s="42"/>
      <c r="B168" s="42"/>
      <c r="C168" s="14" t="s">
        <v>337</v>
      </c>
      <c r="D168" s="11"/>
      <c r="E168" s="396"/>
      <c r="F168" s="397"/>
      <c r="G168" s="193">
        <f>G$5</f>
        <v>0</v>
      </c>
      <c r="H168" s="412" t="str">
        <f>IF((E168*G168)&lt;=0," ",ROUND((E168*G168),0))</f>
        <v xml:space="preserve"> </v>
      </c>
      <c r="I168" s="413" t="str">
        <f>IF((F168*G168)&lt;=0," ",ROUND((F168*G168),0))</f>
        <v xml:space="preserve"> </v>
      </c>
      <c r="J168" s="128"/>
      <c r="K168" s="418"/>
      <c r="L168" s="397"/>
      <c r="M168" s="425" t="str">
        <f>IF((IF(H168=" ",0,H168)-IF(I168=" ",0,I168)+K168-L168)&lt;=0," ",(IF(H168=" ",0,H168)-IF(I168=" ",0,I168)+K168-L168))</f>
        <v xml:space="preserve"> </v>
      </c>
      <c r="N168" s="426" t="str">
        <f>IF((-IF(H168=" ",0,H168)+IF(I168=" ",0,I168)-K168+L168)&lt;=0," ",(-IF(H168=" ",0,H168)+IF(I168=" ",0,I168)-K168+L168))</f>
        <v xml:space="preserve"> </v>
      </c>
    </row>
    <row r="169" spans="1:14" x14ac:dyDescent="0.25">
      <c r="B169" s="713" t="s">
        <v>14</v>
      </c>
      <c r="C169" s="713"/>
      <c r="D169" s="714"/>
      <c r="E169" s="432"/>
      <c r="F169" s="433"/>
      <c r="G169" s="218"/>
      <c r="H169" s="414"/>
      <c r="I169" s="405"/>
      <c r="J169" s="131"/>
      <c r="K169" s="421"/>
      <c r="L169" s="405"/>
      <c r="M169" s="404"/>
      <c r="N169" s="405"/>
    </row>
    <row r="170" spans="1:14" x14ac:dyDescent="0.25">
      <c r="C170" s="14" t="s">
        <v>98</v>
      </c>
      <c r="D170" s="11"/>
      <c r="E170" s="396"/>
      <c r="F170" s="397"/>
      <c r="G170" s="193">
        <f>G$5</f>
        <v>0</v>
      </c>
      <c r="H170" s="412" t="str">
        <f>IF((E170*G170)&lt;=0," ",ROUND((E170*G170),0))</f>
        <v xml:space="preserve"> </v>
      </c>
      <c r="I170" s="413" t="str">
        <f>IF((F170*G170)&lt;=0," ",ROUND((F170*G170),0))</f>
        <v xml:space="preserve"> </v>
      </c>
      <c r="J170" s="128"/>
      <c r="K170" s="418"/>
      <c r="L170" s="397"/>
      <c r="M170" s="425" t="str">
        <f>IF((IF(H170=" ",0,H170)-IF(I170=" ",0,I170)+K170-L170)&lt;=0," ",(IF(H170=" ",0,H170)-IF(I170=" ",0,I170)+K170-L170))</f>
        <v xml:space="preserve"> </v>
      </c>
      <c r="N170" s="426" t="str">
        <f>IF((-IF(H170=" ",0,H170)+IF(I170=" ",0,I170)-K170+L170)&lt;=0," ",(-IF(H170=" ",0,H170)+IF(I170=" ",0,I170)-K170+L170))</f>
        <v xml:space="preserve"> </v>
      </c>
    </row>
    <row r="171" spans="1:14" x14ac:dyDescent="0.25">
      <c r="C171" s="14" t="s">
        <v>50</v>
      </c>
      <c r="D171" s="11"/>
      <c r="E171" s="396"/>
      <c r="F171" s="397"/>
      <c r="G171" s="193">
        <f>G$5</f>
        <v>0</v>
      </c>
      <c r="H171" s="412" t="str">
        <f>IF((E171*G171)&lt;=0," ",ROUND((E171*G171),0))</f>
        <v xml:space="preserve"> </v>
      </c>
      <c r="I171" s="413" t="str">
        <f>IF((F171*G171)&lt;=0," ",ROUND((F171*G171),0))</f>
        <v xml:space="preserve"> </v>
      </c>
      <c r="J171" s="128"/>
      <c r="K171" s="418"/>
      <c r="L171" s="397"/>
      <c r="M171" s="425" t="str">
        <f>IF((IF(H171=" ",0,H171)-IF(I171=" ",0,I171)+K171-L171)&lt;=0," ",(IF(H171=" ",0,H171)-IF(I171=" ",0,I171)+K171-L171))</f>
        <v xml:space="preserve"> </v>
      </c>
      <c r="N171" s="426" t="str">
        <f>IF((-IF(H171=" ",0,H171)+IF(I171=" ",0,I171)-K171+L171)&lt;=0," ",(-IF(H171=" ",0,H171)+IF(I171=" ",0,I171)-K171+L171))</f>
        <v xml:space="preserve"> </v>
      </c>
    </row>
    <row r="172" spans="1:14" x14ac:dyDescent="0.25">
      <c r="B172" s="656" t="s">
        <v>37</v>
      </c>
      <c r="C172" s="656"/>
      <c r="D172" s="657"/>
      <c r="E172" s="432"/>
      <c r="F172" s="433"/>
      <c r="G172" s="218"/>
      <c r="H172" s="414"/>
      <c r="I172" s="405"/>
      <c r="J172" s="131"/>
      <c r="K172" s="421"/>
      <c r="L172" s="405"/>
      <c r="M172" s="404"/>
      <c r="N172" s="405"/>
    </row>
    <row r="173" spans="1:14" x14ac:dyDescent="0.25">
      <c r="C173" s="14" t="s">
        <v>35</v>
      </c>
      <c r="D173" s="11"/>
      <c r="E173" s="396"/>
      <c r="F173" s="397"/>
      <c r="G173" s="193">
        <f t="shared" ref="G173:G178" si="20">G$5</f>
        <v>0</v>
      </c>
      <c r="H173" s="412" t="str">
        <f t="shared" ref="H173:H178" si="21">IF((E173*G173)&lt;=0," ",ROUND((E173*G173),0))</f>
        <v xml:space="preserve"> </v>
      </c>
      <c r="I173" s="413" t="str">
        <f t="shared" ref="I173:I178" si="22">IF((F173*G173)&lt;=0," ",ROUND((F173*G173),0))</f>
        <v xml:space="preserve"> </v>
      </c>
      <c r="J173" s="128"/>
      <c r="K173" s="418"/>
      <c r="L173" s="397"/>
      <c r="M173" s="425" t="str">
        <f t="shared" ref="M173:M178" si="23">IF((IF(H173=" ",0,H173)-IF(I173=" ",0,I173)+K173-L173)&lt;=0," ",(IF(H173=" ",0,H173)-IF(I173=" ",0,I173)+K173-L173))</f>
        <v xml:space="preserve"> </v>
      </c>
      <c r="N173" s="426" t="str">
        <f t="shared" ref="N173:N178" si="24">IF((-IF(H173=" ",0,H173)+IF(I173=" ",0,I173)-K173+L173)&lt;=0," ",(-IF(H173=" ",0,H173)+IF(I173=" ",0,I173)-K173+L173))</f>
        <v xml:space="preserve"> </v>
      </c>
    </row>
    <row r="174" spans="1:14" x14ac:dyDescent="0.25">
      <c r="C174" s="14" t="s">
        <v>82</v>
      </c>
      <c r="D174" s="11"/>
      <c r="E174" s="396"/>
      <c r="F174" s="397"/>
      <c r="G174" s="193">
        <f t="shared" si="20"/>
        <v>0</v>
      </c>
      <c r="H174" s="412" t="str">
        <f t="shared" si="21"/>
        <v xml:space="preserve"> </v>
      </c>
      <c r="I174" s="413" t="str">
        <f t="shared" si="22"/>
        <v xml:space="preserve"> </v>
      </c>
      <c r="J174" s="128"/>
      <c r="K174" s="418"/>
      <c r="L174" s="397"/>
      <c r="M174" s="425" t="str">
        <f t="shared" si="23"/>
        <v xml:space="preserve"> </v>
      </c>
      <c r="N174" s="426" t="str">
        <f t="shared" si="24"/>
        <v xml:space="preserve"> </v>
      </c>
    </row>
    <row r="175" spans="1:14" ht="12.75" customHeight="1" x14ac:dyDescent="0.25">
      <c r="C175" s="597" t="s">
        <v>116</v>
      </c>
      <c r="D175" s="598"/>
      <c r="E175" s="450"/>
      <c r="F175" s="451"/>
      <c r="G175" s="193">
        <f t="shared" si="20"/>
        <v>0</v>
      </c>
      <c r="H175" s="412" t="str">
        <f t="shared" si="21"/>
        <v xml:space="preserve"> </v>
      </c>
      <c r="I175" s="413" t="str">
        <f t="shared" si="22"/>
        <v xml:space="preserve"> </v>
      </c>
      <c r="J175" s="128"/>
      <c r="K175" s="418"/>
      <c r="L175" s="397"/>
      <c r="M175" s="425" t="str">
        <f t="shared" si="23"/>
        <v xml:space="preserve"> </v>
      </c>
      <c r="N175" s="426" t="str">
        <f t="shared" si="24"/>
        <v xml:space="preserve"> </v>
      </c>
    </row>
    <row r="176" spans="1:14" ht="12.75" customHeight="1" x14ac:dyDescent="0.25">
      <c r="C176" s="597" t="s">
        <v>169</v>
      </c>
      <c r="D176" s="598"/>
      <c r="E176" s="450"/>
      <c r="F176" s="451"/>
      <c r="G176" s="193">
        <f t="shared" si="20"/>
        <v>0</v>
      </c>
      <c r="H176" s="412" t="str">
        <f t="shared" si="21"/>
        <v xml:space="preserve"> </v>
      </c>
      <c r="I176" s="413" t="str">
        <f t="shared" si="22"/>
        <v xml:space="preserve"> </v>
      </c>
      <c r="J176" s="128"/>
      <c r="K176" s="418"/>
      <c r="L176" s="397"/>
      <c r="M176" s="425" t="str">
        <f t="shared" si="23"/>
        <v xml:space="preserve"> </v>
      </c>
      <c r="N176" s="426" t="str">
        <f t="shared" si="24"/>
        <v xml:space="preserve"> </v>
      </c>
    </row>
    <row r="177" spans="1:14" ht="12.75" customHeight="1" x14ac:dyDescent="0.25">
      <c r="C177" s="597" t="s">
        <v>209</v>
      </c>
      <c r="D177" s="598"/>
      <c r="E177" s="450"/>
      <c r="F177" s="397"/>
      <c r="G177" s="193">
        <f t="shared" si="20"/>
        <v>0</v>
      </c>
      <c r="H177" s="412" t="str">
        <f t="shared" si="21"/>
        <v xml:space="preserve"> </v>
      </c>
      <c r="I177" s="413" t="str">
        <f t="shared" si="22"/>
        <v xml:space="preserve"> </v>
      </c>
      <c r="J177" s="128"/>
      <c r="K177" s="418"/>
      <c r="L177" s="397"/>
      <c r="M177" s="425" t="str">
        <f t="shared" si="23"/>
        <v xml:space="preserve"> </v>
      </c>
      <c r="N177" s="426" t="str">
        <f t="shared" si="24"/>
        <v xml:space="preserve"> </v>
      </c>
    </row>
    <row r="178" spans="1:14" ht="24.75" customHeight="1" x14ac:dyDescent="0.25">
      <c r="C178" s="670" t="s">
        <v>340</v>
      </c>
      <c r="D178" s="671"/>
      <c r="E178" s="450"/>
      <c r="F178" s="397"/>
      <c r="G178" s="193">
        <f t="shared" si="20"/>
        <v>0</v>
      </c>
      <c r="H178" s="412" t="str">
        <f t="shared" si="21"/>
        <v xml:space="preserve"> </v>
      </c>
      <c r="I178" s="413" t="str">
        <f t="shared" si="22"/>
        <v xml:space="preserve"> </v>
      </c>
      <c r="J178" s="128"/>
      <c r="K178" s="418"/>
      <c r="L178" s="397"/>
      <c r="M178" s="425" t="str">
        <f t="shared" si="23"/>
        <v xml:space="preserve"> </v>
      </c>
      <c r="N178" s="426" t="str">
        <f t="shared" si="24"/>
        <v xml:space="preserve"> </v>
      </c>
    </row>
    <row r="179" spans="1:14" ht="24" customHeight="1" x14ac:dyDescent="0.25">
      <c r="A179" s="593" t="s">
        <v>69</v>
      </c>
      <c r="B179" s="593"/>
      <c r="C179" s="593"/>
      <c r="D179" s="594"/>
      <c r="E179" s="452" t="str">
        <f>IF(IF(SUM(F154:F178)&gt;SUM(E154:E178),SUM(F154:F178)-SUM(E154:E178),0)&lt;=0," ",IF(SUM(F154:F178)&gt;SUM(E154:E178),SUM(F154:F178)-SUM(E154:E178),0))</f>
        <v xml:space="preserve"> </v>
      </c>
      <c r="F179" s="453" t="str">
        <f>IF(IF(SUM(E154:E178)&gt;SUM(F154:F178),SUM(E154:E178)-SUM(F154:F178),0)&lt;=0," ",IF(SUM(E154:E178)&gt;SUM(F154:F178),SUM(E154:E178)-SUM(F154:F178),0))</f>
        <v xml:space="preserve"> </v>
      </c>
      <c r="G179" s="299"/>
      <c r="H179" s="458" t="str">
        <f>IF(IF(SUM(I154:I178)&gt;SUM(H154:H178),SUM(I154:I178)-SUM(H154:H178),0)&lt;=0," ",IF(SUM(I154:I178)&gt;SUM(H154:H178),SUM(I154:I178)-SUM(H154:H178),0))</f>
        <v xml:space="preserve"> </v>
      </c>
      <c r="I179" s="453" t="str">
        <f>IF(IF(SUM(H154:H178)&gt;SUM(I154:I178),SUM(H154:H178)-SUM(I154:I178),0)&lt;=0," ",IF(SUM(H154:H178)&gt;SUM(I154:I178),SUM(H154:H178)-SUM(I154:I178),0))</f>
        <v xml:space="preserve"> </v>
      </c>
      <c r="J179" s="298"/>
      <c r="K179" s="460">
        <f>IF(SUM(K154:K178)&gt;=SUM(L154:L178),0,SUM(L154:L178)-SUM(K154:K178))</f>
        <v>0</v>
      </c>
      <c r="L179" s="460">
        <f>IF(SUM(L154:L178)&gt;=SUM(K154:K178),0,SUM(K154:K178)-SUM(L154:L178))</f>
        <v>0</v>
      </c>
      <c r="M179" s="452" t="str">
        <f>IF(IF(SUM(N154:N178)&gt;SUM(M154:M178),SUM(N154:N178)-SUM(M154:M178),0)&lt;=0," ",IF(SUM(N154:N178)&gt;SUM(M154:M178),SUM(N154:N178)-SUM(M154:M178),0))</f>
        <v xml:space="preserve"> </v>
      </c>
      <c r="N179" s="453" t="str">
        <f>IF(IF(SUM(M154:M178)&gt;SUM(N154:N178),SUM(M154:M178)-SUM(N154:N178),0)&lt;=0," ",IF(SUM(M154:M178)&gt;SUM(N154:N178),SUM(M154:M178)-SUM(N154:N178),0))</f>
        <v xml:space="preserve"> </v>
      </c>
    </row>
    <row r="180" spans="1:14" ht="14.25" customHeight="1" x14ac:dyDescent="0.25">
      <c r="A180" s="654" t="s">
        <v>102</v>
      </c>
      <c r="B180" s="654"/>
      <c r="C180" s="654"/>
      <c r="D180" s="655"/>
      <c r="E180" s="406">
        <f>SUM(E154:E179)</f>
        <v>0</v>
      </c>
      <c r="F180" s="407">
        <f>SUM(F154:F179)</f>
        <v>0</v>
      </c>
      <c r="G180" s="227"/>
      <c r="H180" s="415">
        <f>SUM(H154:H179)</f>
        <v>0</v>
      </c>
      <c r="I180" s="407">
        <f>SUM(I154:I179)</f>
        <v>0</v>
      </c>
      <c r="J180" s="195"/>
      <c r="K180" s="461">
        <f>SUM(K154:K179)</f>
        <v>0</v>
      </c>
      <c r="L180" s="473">
        <f>SUM(L154:L179)</f>
        <v>0</v>
      </c>
      <c r="M180" s="406">
        <f>SUM(M154:M179)</f>
        <v>0</v>
      </c>
      <c r="N180" s="407">
        <f>SUM(N154:N179)</f>
        <v>0</v>
      </c>
    </row>
    <row r="181" spans="1:14" s="121" customFormat="1" ht="14.25" customHeight="1" x14ac:dyDescent="0.3">
      <c r="A181" s="117" t="s">
        <v>184</v>
      </c>
      <c r="B181" s="118"/>
      <c r="C181" s="118"/>
      <c r="D181" s="118"/>
      <c r="E181" s="119"/>
      <c r="F181" s="119"/>
      <c r="G181" s="143"/>
      <c r="H181" s="119"/>
      <c r="I181" s="119"/>
      <c r="J181" s="120"/>
      <c r="K181" s="120"/>
      <c r="L181" s="120"/>
      <c r="M181" s="119"/>
      <c r="N181" s="119"/>
    </row>
    <row r="182" spans="1:14" s="121" customFormat="1" ht="14.25" customHeight="1" x14ac:dyDescent="0.3">
      <c r="A182" s="166" t="s">
        <v>103</v>
      </c>
      <c r="B182" s="660" t="s">
        <v>345</v>
      </c>
      <c r="C182" s="660"/>
      <c r="D182" s="660"/>
      <c r="E182" s="660"/>
      <c r="F182" s="660"/>
      <c r="G182" s="660"/>
      <c r="H182" s="660"/>
      <c r="I182" s="660"/>
      <c r="J182" s="660"/>
      <c r="K182" s="660"/>
      <c r="L182" s="660"/>
      <c r="M182" s="660"/>
      <c r="N182" s="660"/>
    </row>
    <row r="183" spans="1:14" x14ac:dyDescent="0.25">
      <c r="A183" s="8"/>
      <c r="B183" s="8"/>
      <c r="C183" s="4"/>
      <c r="D183" s="8"/>
      <c r="E183" s="8"/>
      <c r="F183" s="8"/>
      <c r="G183" s="140"/>
      <c r="H183" s="10"/>
      <c r="I183" s="10"/>
      <c r="J183" s="10"/>
      <c r="K183" s="10"/>
      <c r="L183" s="10"/>
      <c r="M183" s="10"/>
      <c r="N183" s="10"/>
    </row>
    <row r="184" spans="1:14" ht="16.5" customHeight="1" x14ac:dyDescent="0.25">
      <c r="A184" s="601" t="s">
        <v>286</v>
      </c>
      <c r="B184" s="602"/>
      <c r="C184" s="602"/>
      <c r="D184" s="602"/>
      <c r="E184" s="602"/>
      <c r="F184" s="602"/>
      <c r="G184" s="602"/>
      <c r="H184" s="602"/>
      <c r="I184" s="602"/>
      <c r="J184" s="602"/>
      <c r="K184" s="602"/>
      <c r="L184" s="602"/>
      <c r="M184" s="602"/>
      <c r="N184" s="603"/>
    </row>
    <row r="185" spans="1:14" s="54" customFormat="1" ht="12" customHeight="1" x14ac:dyDescent="0.25">
      <c r="A185" s="105"/>
      <c r="B185" s="105"/>
      <c r="C185" s="105"/>
      <c r="D185" s="105"/>
      <c r="E185" s="910" t="s">
        <v>182</v>
      </c>
      <c r="F185" s="912"/>
      <c r="G185" s="153" t="s">
        <v>181</v>
      </c>
      <c r="H185" s="913" t="s">
        <v>178</v>
      </c>
      <c r="I185" s="914"/>
      <c r="J185" s="910" t="s">
        <v>177</v>
      </c>
      <c r="K185" s="911"/>
      <c r="L185" s="912"/>
      <c r="M185" s="910" t="s">
        <v>195</v>
      </c>
      <c r="N185" s="912"/>
    </row>
    <row r="186" spans="1:14" s="51" customFormat="1" ht="13.5" customHeight="1" x14ac:dyDescent="0.25">
      <c r="A186" s="637" t="s">
        <v>149</v>
      </c>
      <c r="B186" s="638"/>
      <c r="C186" s="638"/>
      <c r="D186" s="639"/>
      <c r="E186" s="620" t="s">
        <v>172</v>
      </c>
      <c r="F186" s="622"/>
      <c r="G186" s="806" t="s">
        <v>173</v>
      </c>
      <c r="H186" s="883" t="s">
        <v>104</v>
      </c>
      <c r="I186" s="622"/>
      <c r="J186" s="620" t="s">
        <v>36</v>
      </c>
      <c r="K186" s="621"/>
      <c r="L186" s="622"/>
      <c r="M186" s="620" t="s">
        <v>105</v>
      </c>
      <c r="N186" s="622"/>
    </row>
    <row r="187" spans="1:14" s="51" customFormat="1" ht="11.25" customHeight="1" x14ac:dyDescent="0.25">
      <c r="A187" s="640"/>
      <c r="B187" s="641"/>
      <c r="C187" s="641"/>
      <c r="D187" s="642"/>
      <c r="E187" s="623"/>
      <c r="F187" s="625"/>
      <c r="G187" s="807"/>
      <c r="H187" s="884"/>
      <c r="I187" s="625"/>
      <c r="J187" s="623"/>
      <c r="K187" s="624"/>
      <c r="L187" s="625"/>
      <c r="M187" s="623"/>
      <c r="N187" s="625"/>
    </row>
    <row r="188" spans="1:14" x14ac:dyDescent="0.25">
      <c r="E188" s="18" t="s">
        <v>25</v>
      </c>
      <c r="F188" s="19" t="s">
        <v>26</v>
      </c>
      <c r="G188" s="155"/>
      <c r="H188" s="150" t="s">
        <v>25</v>
      </c>
      <c r="I188" s="19" t="s">
        <v>26</v>
      </c>
      <c r="J188" s="26" t="s">
        <v>5</v>
      </c>
      <c r="K188" s="27" t="s">
        <v>25</v>
      </c>
      <c r="L188" s="19" t="s">
        <v>26</v>
      </c>
      <c r="M188" s="18" t="s">
        <v>25</v>
      </c>
      <c r="N188" s="19" t="s">
        <v>26</v>
      </c>
    </row>
    <row r="189" spans="1:14" ht="30" customHeight="1" x14ac:dyDescent="0.3">
      <c r="A189" s="652" t="s">
        <v>71</v>
      </c>
      <c r="B189" s="652"/>
      <c r="C189" s="652"/>
      <c r="D189" s="653"/>
      <c r="E189" s="465"/>
      <c r="F189" s="466"/>
      <c r="G189" s="156"/>
      <c r="H189" s="408"/>
      <c r="I189" s="409"/>
      <c r="J189" s="20"/>
      <c r="K189" s="416"/>
      <c r="L189" s="409"/>
      <c r="M189" s="423"/>
      <c r="N189" s="409"/>
    </row>
    <row r="190" spans="1:14" x14ac:dyDescent="0.25">
      <c r="A190" s="4" t="s">
        <v>84</v>
      </c>
      <c r="B190" s="4"/>
      <c r="C190" s="14"/>
      <c r="D190" s="14"/>
      <c r="E190" s="431"/>
      <c r="F190" s="413">
        <f>E155</f>
        <v>0</v>
      </c>
      <c r="G190" s="231"/>
      <c r="H190" s="412"/>
      <c r="I190" s="413">
        <f>H155</f>
        <v>0</v>
      </c>
      <c r="J190" s="184"/>
      <c r="K190" s="440">
        <f>SUM(K124:K132)</f>
        <v>0</v>
      </c>
      <c r="L190" s="413">
        <f>SUM(L124:L132)</f>
        <v>0</v>
      </c>
      <c r="M190" s="431"/>
      <c r="N190" s="413">
        <f>M155</f>
        <v>0</v>
      </c>
    </row>
    <row r="191" spans="1:14" x14ac:dyDescent="0.25">
      <c r="A191" s="45" t="s">
        <v>64</v>
      </c>
      <c r="B191" s="45"/>
      <c r="C191" s="14"/>
      <c r="D191" s="11"/>
      <c r="E191" s="404"/>
      <c r="F191" s="405"/>
      <c r="G191" s="157"/>
      <c r="H191" s="414"/>
      <c r="I191" s="405"/>
      <c r="J191" s="131"/>
      <c r="K191" s="421"/>
      <c r="L191" s="405"/>
      <c r="M191" s="404"/>
      <c r="N191" s="405"/>
    </row>
    <row r="192" spans="1:14" x14ac:dyDescent="0.25">
      <c r="A192" s="42"/>
      <c r="B192" s="112" t="s">
        <v>321</v>
      </c>
      <c r="C192" s="112"/>
      <c r="D192" s="112"/>
      <c r="E192" s="432"/>
      <c r="F192" s="433"/>
      <c r="G192" s="221"/>
      <c r="H192" s="414"/>
      <c r="I192" s="405"/>
      <c r="J192" s="131"/>
      <c r="K192" s="421"/>
      <c r="L192" s="405"/>
      <c r="M192" s="404"/>
      <c r="N192" s="405"/>
    </row>
    <row r="193" spans="1:14" x14ac:dyDescent="0.25">
      <c r="A193" s="42"/>
      <c r="B193" s="42"/>
      <c r="C193" s="14" t="s">
        <v>322</v>
      </c>
      <c r="D193" s="11"/>
      <c r="E193" s="404"/>
      <c r="F193" s="405"/>
      <c r="G193" s="157"/>
      <c r="H193" s="414"/>
      <c r="I193" s="405"/>
      <c r="J193" s="131"/>
      <c r="K193" s="421"/>
      <c r="L193" s="405"/>
      <c r="M193" s="404"/>
      <c r="N193" s="405"/>
    </row>
    <row r="194" spans="1:14" x14ac:dyDescent="0.25">
      <c r="C194" s="14" t="s">
        <v>85</v>
      </c>
      <c r="D194" s="11"/>
      <c r="E194" s="396"/>
      <c r="F194" s="397"/>
      <c r="G194" s="193">
        <f>G$5</f>
        <v>0</v>
      </c>
      <c r="H194" s="412" t="str">
        <f>IF((E194*G194)&lt;=0," ",ROUND((E194*G194),0))</f>
        <v xml:space="preserve"> </v>
      </c>
      <c r="I194" s="413" t="str">
        <f>IF((F194*G194)&lt;=0," ",ROUND((F194*G194),0))</f>
        <v xml:space="preserve"> </v>
      </c>
      <c r="J194" s="128"/>
      <c r="K194" s="418"/>
      <c r="L194" s="397"/>
      <c r="M194" s="425" t="str">
        <f t="shared" ref="M194:M202" si="25">IF((IF(H194=" ",0,H194)-IF(I194=" ",0,I194)+K194-L194)&lt;=0," ",(IF(H194=" ",0,H194)-IF(I194=" ",0,I194)+K194-L194))</f>
        <v xml:space="preserve"> </v>
      </c>
      <c r="N194" s="426" t="str">
        <f t="shared" ref="N194:N202" si="26">IF((-IF(H194=" ",0,H194)+IF(I194=" ",0,I194)-K194+L194)&lt;=0," ",(-IF(H194=" ",0,H194)+IF(I194=" ",0,I194)-K194+L194))</f>
        <v xml:space="preserve"> </v>
      </c>
    </row>
    <row r="195" spans="1:14" x14ac:dyDescent="0.25">
      <c r="C195" s="14" t="s">
        <v>86</v>
      </c>
      <c r="D195" s="11"/>
      <c r="E195" s="396"/>
      <c r="F195" s="397"/>
      <c r="G195" s="193">
        <f t="shared" ref="G195:G202" si="27">G$5</f>
        <v>0</v>
      </c>
      <c r="H195" s="412" t="str">
        <f t="shared" ref="H195:H202" si="28">IF((E195*G195)&lt;=0," ",ROUND((E195*G195),0))</f>
        <v xml:space="preserve"> </v>
      </c>
      <c r="I195" s="413" t="str">
        <f t="shared" ref="I195:I202" si="29">IF((F195*G195)&lt;=0," ",ROUND((F195*G195),0))</f>
        <v xml:space="preserve"> </v>
      </c>
      <c r="J195" s="128"/>
      <c r="K195" s="418"/>
      <c r="L195" s="397"/>
      <c r="M195" s="425" t="str">
        <f t="shared" si="25"/>
        <v xml:space="preserve"> </v>
      </c>
      <c r="N195" s="426" t="str">
        <f t="shared" si="26"/>
        <v xml:space="preserve"> </v>
      </c>
    </row>
    <row r="196" spans="1:14" x14ac:dyDescent="0.25">
      <c r="C196" s="14" t="s">
        <v>87</v>
      </c>
      <c r="D196" s="11"/>
      <c r="E196" s="396"/>
      <c r="F196" s="397"/>
      <c r="G196" s="193">
        <f t="shared" si="27"/>
        <v>0</v>
      </c>
      <c r="H196" s="412" t="str">
        <f t="shared" si="28"/>
        <v xml:space="preserve"> </v>
      </c>
      <c r="I196" s="413" t="str">
        <f t="shared" si="29"/>
        <v xml:space="preserve"> </v>
      </c>
      <c r="J196" s="128"/>
      <c r="K196" s="418"/>
      <c r="L196" s="397"/>
      <c r="M196" s="425" t="str">
        <f t="shared" si="25"/>
        <v xml:space="preserve"> </v>
      </c>
      <c r="N196" s="426" t="str">
        <f t="shared" si="26"/>
        <v xml:space="preserve"> </v>
      </c>
    </row>
    <row r="197" spans="1:14" x14ac:dyDescent="0.25">
      <c r="C197" s="14" t="s">
        <v>88</v>
      </c>
      <c r="D197" s="11"/>
      <c r="E197" s="396"/>
      <c r="F197" s="397"/>
      <c r="G197" s="193">
        <f t="shared" si="27"/>
        <v>0</v>
      </c>
      <c r="H197" s="412" t="str">
        <f t="shared" si="28"/>
        <v xml:space="preserve"> </v>
      </c>
      <c r="I197" s="413" t="str">
        <f t="shared" si="29"/>
        <v xml:space="preserve"> </v>
      </c>
      <c r="J197" s="128"/>
      <c r="K197" s="418"/>
      <c r="L197" s="397"/>
      <c r="M197" s="425" t="str">
        <f t="shared" si="25"/>
        <v xml:space="preserve"> </v>
      </c>
      <c r="N197" s="426" t="str">
        <f t="shared" si="26"/>
        <v xml:space="preserve"> </v>
      </c>
    </row>
    <row r="198" spans="1:14" x14ac:dyDescent="0.25">
      <c r="C198" s="14" t="s">
        <v>89</v>
      </c>
      <c r="D198" s="11"/>
      <c r="E198" s="396"/>
      <c r="F198" s="397"/>
      <c r="G198" s="193">
        <f t="shared" si="27"/>
        <v>0</v>
      </c>
      <c r="H198" s="412" t="str">
        <f t="shared" si="28"/>
        <v xml:space="preserve"> </v>
      </c>
      <c r="I198" s="413" t="str">
        <f t="shared" si="29"/>
        <v xml:space="preserve"> </v>
      </c>
      <c r="J198" s="128"/>
      <c r="K198" s="418"/>
      <c r="L198" s="397"/>
      <c r="M198" s="425" t="str">
        <f t="shared" si="25"/>
        <v xml:space="preserve"> </v>
      </c>
      <c r="N198" s="426" t="str">
        <f t="shared" si="26"/>
        <v xml:space="preserve"> </v>
      </c>
    </row>
    <row r="199" spans="1:14" x14ac:dyDescent="0.25">
      <c r="C199" s="14" t="s">
        <v>90</v>
      </c>
      <c r="D199" s="11"/>
      <c r="E199" s="396"/>
      <c r="F199" s="397"/>
      <c r="G199" s="193">
        <f t="shared" si="27"/>
        <v>0</v>
      </c>
      <c r="H199" s="412" t="str">
        <f t="shared" si="28"/>
        <v xml:space="preserve"> </v>
      </c>
      <c r="I199" s="413" t="str">
        <f t="shared" si="29"/>
        <v xml:space="preserve"> </v>
      </c>
      <c r="J199" s="128"/>
      <c r="K199" s="418"/>
      <c r="L199" s="397"/>
      <c r="M199" s="425" t="str">
        <f t="shared" si="25"/>
        <v xml:space="preserve"> </v>
      </c>
      <c r="N199" s="426" t="str">
        <f t="shared" si="26"/>
        <v xml:space="preserve"> </v>
      </c>
    </row>
    <row r="200" spans="1:14" x14ac:dyDescent="0.25">
      <c r="C200" s="14" t="s">
        <v>91</v>
      </c>
      <c r="D200" s="11"/>
      <c r="E200" s="396"/>
      <c r="F200" s="397"/>
      <c r="G200" s="193">
        <f t="shared" si="27"/>
        <v>0</v>
      </c>
      <c r="H200" s="412" t="str">
        <f t="shared" si="28"/>
        <v xml:space="preserve"> </v>
      </c>
      <c r="I200" s="413" t="str">
        <f t="shared" si="29"/>
        <v xml:space="preserve"> </v>
      </c>
      <c r="J200" s="128"/>
      <c r="K200" s="418"/>
      <c r="L200" s="397"/>
      <c r="M200" s="425" t="str">
        <f t="shared" si="25"/>
        <v xml:space="preserve"> </v>
      </c>
      <c r="N200" s="426" t="str">
        <f t="shared" si="26"/>
        <v xml:space="preserve"> </v>
      </c>
    </row>
    <row r="201" spans="1:14" x14ac:dyDescent="0.25">
      <c r="C201" s="14" t="s">
        <v>92</v>
      </c>
      <c r="D201" s="11"/>
      <c r="E201" s="396"/>
      <c r="F201" s="397"/>
      <c r="G201" s="193">
        <f t="shared" si="27"/>
        <v>0</v>
      </c>
      <c r="H201" s="412" t="str">
        <f>IF((E201*G201)&lt;=0," ",ROUND((E201*G201),0))</f>
        <v xml:space="preserve"> </v>
      </c>
      <c r="I201" s="413" t="str">
        <f>IF((F201*G201)&lt;=0," ",ROUND((F201*G201),0))</f>
        <v xml:space="preserve"> </v>
      </c>
      <c r="J201" s="128"/>
      <c r="K201" s="418"/>
      <c r="L201" s="397"/>
      <c r="M201" s="425" t="str">
        <f>IF((IF(H201=" ",0,H201)-IF(I201=" ",0,I201)+K201-L201)&lt;=0," ",(IF(H201=" ",0,H201)-IF(I201=" ",0,I201)+K201-L201))</f>
        <v xml:space="preserve"> </v>
      </c>
      <c r="N201" s="426" t="str">
        <f>IF((-IF(H201=" ",0,H201)+IF(I201=" ",0,I201)-K201+L201)&lt;=0," ",(-IF(H201=" ",0,H201)+IF(I201=" ",0,I201)-K201+L201))</f>
        <v xml:space="preserve"> </v>
      </c>
    </row>
    <row r="202" spans="1:14" x14ac:dyDescent="0.25">
      <c r="C202" s="14" t="s">
        <v>323</v>
      </c>
      <c r="D202" s="11"/>
      <c r="E202" s="396"/>
      <c r="F202" s="397"/>
      <c r="G202" s="193">
        <f t="shared" si="27"/>
        <v>0</v>
      </c>
      <c r="H202" s="412" t="str">
        <f t="shared" si="28"/>
        <v xml:space="preserve"> </v>
      </c>
      <c r="I202" s="413" t="str">
        <f t="shared" si="29"/>
        <v xml:space="preserve"> </v>
      </c>
      <c r="J202" s="128"/>
      <c r="K202" s="418"/>
      <c r="L202" s="397"/>
      <c r="M202" s="425" t="str">
        <f t="shared" si="25"/>
        <v xml:space="preserve"> </v>
      </c>
      <c r="N202" s="426" t="str">
        <f t="shared" si="26"/>
        <v xml:space="preserve"> </v>
      </c>
    </row>
    <row r="203" spans="1:14" x14ac:dyDescent="0.25">
      <c r="A203" s="8"/>
      <c r="B203" s="656" t="s">
        <v>0</v>
      </c>
      <c r="C203" s="656"/>
      <c r="D203" s="657"/>
      <c r="E203" s="432"/>
      <c r="F203" s="433"/>
      <c r="G203" s="218"/>
      <c r="H203" s="414"/>
      <c r="I203" s="405"/>
      <c r="J203" s="131"/>
      <c r="K203" s="421"/>
      <c r="L203" s="405"/>
      <c r="M203" s="476"/>
      <c r="N203" s="405"/>
    </row>
    <row r="204" spans="1:14" x14ac:dyDescent="0.25">
      <c r="A204" s="8"/>
      <c r="B204" s="8"/>
      <c r="C204" s="14" t="s">
        <v>198</v>
      </c>
      <c r="D204" s="11"/>
      <c r="E204" s="396"/>
      <c r="F204" s="397"/>
      <c r="G204" s="193">
        <f>G$5</f>
        <v>0</v>
      </c>
      <c r="H204" s="412" t="str">
        <f>IF((E204*G204)&lt;=0," ",ROUND((E204*G204),0))</f>
        <v xml:space="preserve"> </v>
      </c>
      <c r="I204" s="413" t="str">
        <f>IF((F204*G204)&lt;=0," ",ROUND((F204*G204),0))</f>
        <v xml:space="preserve"> </v>
      </c>
      <c r="J204" s="128"/>
      <c r="K204" s="418"/>
      <c r="L204" s="397"/>
      <c r="M204" s="425" t="str">
        <f>IF((IF(H204=" ",0,H204)-IF(I204=" ",0,I204)+K204-L204)&lt;=0," ",(IF(H204=" ",0,H204)-IF(I204=" ",0,I204)+K204-L204))</f>
        <v xml:space="preserve"> </v>
      </c>
      <c r="N204" s="426" t="str">
        <f>IF((-IF(H204=" ",0,H204)+IF(I204=" ",0,I204)-K204+L204)&lt;=0," ",(-IF(H204=" ",0,H204)+IF(I204=" ",0,I204)-K204+L204))</f>
        <v xml:space="preserve"> </v>
      </c>
    </row>
    <row r="205" spans="1:14" ht="39.75" customHeight="1" x14ac:dyDescent="0.25">
      <c r="A205" s="8"/>
      <c r="B205" s="645" t="s">
        <v>273</v>
      </c>
      <c r="C205" s="645"/>
      <c r="D205" s="646"/>
      <c r="E205" s="432"/>
      <c r="F205" s="433"/>
      <c r="G205" s="220"/>
      <c r="H205" s="414"/>
      <c r="I205" s="405"/>
      <c r="J205" s="131"/>
      <c r="K205" s="421"/>
      <c r="L205" s="405"/>
      <c r="M205" s="476"/>
      <c r="N205" s="405"/>
    </row>
    <row r="206" spans="1:14" ht="12.75" customHeight="1" x14ac:dyDescent="0.25">
      <c r="A206" s="8"/>
      <c r="B206" s="8"/>
      <c r="C206" s="46" t="s">
        <v>93</v>
      </c>
      <c r="D206" s="44"/>
      <c r="E206" s="396"/>
      <c r="F206" s="451"/>
      <c r="G206" s="193">
        <f>G$5</f>
        <v>0</v>
      </c>
      <c r="H206" s="412" t="str">
        <f>IF((E206*G206)&lt;=0," ",ROUND((E206*G206),0))</f>
        <v xml:space="preserve"> </v>
      </c>
      <c r="I206" s="413" t="str">
        <f>IF((F206*G206)&lt;=0," ",ROUND((F206*G206),0))</f>
        <v xml:space="preserve"> </v>
      </c>
      <c r="J206" s="128"/>
      <c r="K206" s="418"/>
      <c r="L206" s="397"/>
      <c r="M206" s="425" t="str">
        <f>IF((IF(H206=" ",0,H206)-IF(I206=" ",0,I206)+K206-L206)&lt;=0," ",(IF(H206=" ",0,H206)-IF(I206=" ",0,I206)+K206-L206))</f>
        <v xml:space="preserve"> </v>
      </c>
      <c r="N206" s="426" t="str">
        <f>IF((-IF(H206=" ",0,H206)+IF(I206=" ",0,I206)-K206+L206)&lt;=0," ",(-IF(H206=" ",0,H206)+IF(I206=" ",0,I206)-K206+L206))</f>
        <v xml:space="preserve"> </v>
      </c>
    </row>
    <row r="207" spans="1:14" x14ac:dyDescent="0.25">
      <c r="B207" s="656" t="s">
        <v>14</v>
      </c>
      <c r="C207" s="656"/>
      <c r="D207" s="657"/>
      <c r="E207" s="432"/>
      <c r="F207" s="433"/>
      <c r="G207" s="218"/>
      <c r="H207" s="414"/>
      <c r="I207" s="405"/>
      <c r="J207" s="131"/>
      <c r="K207" s="421"/>
      <c r="L207" s="405"/>
      <c r="M207" s="404"/>
      <c r="N207" s="405"/>
    </row>
    <row r="208" spans="1:14" x14ac:dyDescent="0.25">
      <c r="A208" s="8"/>
      <c r="B208" s="8"/>
      <c r="C208" s="14" t="s">
        <v>99</v>
      </c>
      <c r="D208" s="11"/>
      <c r="E208" s="396"/>
      <c r="F208" s="397"/>
      <c r="G208" s="193">
        <f>G$5</f>
        <v>0</v>
      </c>
      <c r="H208" s="412" t="str">
        <f>IF((E208*G208)&lt;=0," ",ROUND((E208*G208),0))</f>
        <v xml:space="preserve"> </v>
      </c>
      <c r="I208" s="413" t="str">
        <f>IF((F208*G208)&lt;=0," ",ROUND((F208*G208),0))</f>
        <v xml:space="preserve"> </v>
      </c>
      <c r="J208" s="128"/>
      <c r="K208" s="418"/>
      <c r="L208" s="397"/>
      <c r="M208" s="425" t="str">
        <f>IF((IF(H208=" ",0,H208)-IF(I208=" ",0,I208)+K208-L208)&lt;=0," ",(IF(H208=" ",0,H208)-IF(I208=" ",0,I208)+K208-L208))</f>
        <v xml:space="preserve"> </v>
      </c>
      <c r="N208" s="426" t="str">
        <f>IF((-IF(H208=" ",0,H208)+IF(I208=" ",0,I208)-K208+L208)&lt;=0," ",(-IF(H208=" ",0,H208)+IF(I208=" ",0,I208)-K208+L208))</f>
        <v xml:space="preserve"> </v>
      </c>
    </row>
    <row r="209" spans="1:14" x14ac:dyDescent="0.25">
      <c r="B209" s="656" t="s">
        <v>37</v>
      </c>
      <c r="C209" s="656"/>
      <c r="D209" s="657"/>
      <c r="E209" s="432"/>
      <c r="F209" s="433"/>
      <c r="G209" s="218"/>
      <c r="H209" s="414"/>
      <c r="I209" s="405"/>
      <c r="J209" s="131"/>
      <c r="K209" s="421"/>
      <c r="L209" s="405"/>
      <c r="M209" s="404"/>
      <c r="N209" s="405"/>
    </row>
    <row r="210" spans="1:14" x14ac:dyDescent="0.25">
      <c r="A210" s="8"/>
      <c r="B210" s="8"/>
      <c r="C210" s="14" t="s">
        <v>15</v>
      </c>
      <c r="D210" s="11"/>
      <c r="E210" s="467" t="str">
        <f>IF(F173=0," ",F173)</f>
        <v xml:space="preserve"> </v>
      </c>
      <c r="F210" s="468" t="str">
        <f>IF(E173=0," ",E173)</f>
        <v xml:space="preserve"> </v>
      </c>
      <c r="G210" s="231"/>
      <c r="H210" s="469" t="str">
        <f>I173</f>
        <v xml:space="preserve"> </v>
      </c>
      <c r="I210" s="468" t="str">
        <f>H173</f>
        <v xml:space="preserve"> </v>
      </c>
      <c r="J210" s="128"/>
      <c r="K210" s="418"/>
      <c r="L210" s="397"/>
      <c r="M210" s="425" t="str">
        <f>IF((IF(H210=" ",0,H210)-IF(I210=" ",0,I210)+K210-L210)&lt;=0," ",(IF(H210=" ",0,H210)-IF(I210=" ",0,I210)+K210-L210))</f>
        <v xml:space="preserve"> </v>
      </c>
      <c r="N210" s="426" t="str">
        <f>IF((-IF(H210=" ",0,H210)+IF(I210=" ",0,I210)-K210+L210)&lt;=0," ",(-IF(H210=" ",0,H210)+IF(I210=" ",0,I210)-K210+L210))</f>
        <v xml:space="preserve"> </v>
      </c>
    </row>
    <row r="211" spans="1:14" x14ac:dyDescent="0.25">
      <c r="A211" s="8"/>
      <c r="B211" s="8"/>
      <c r="C211" s="14" t="s">
        <v>94</v>
      </c>
      <c r="D211" s="11"/>
      <c r="E211" s="396"/>
      <c r="F211" s="397"/>
      <c r="G211" s="193">
        <f>G$5</f>
        <v>0</v>
      </c>
      <c r="H211" s="412" t="str">
        <f>IF((E211*G211)&lt;=0," ",ROUND((E211*G211),0))</f>
        <v xml:space="preserve"> </v>
      </c>
      <c r="I211" s="413" t="str">
        <f>IF((F211*G211)&lt;=0," ",ROUND((F211*G211),0))</f>
        <v xml:space="preserve"> </v>
      </c>
      <c r="J211" s="128"/>
      <c r="K211" s="418"/>
      <c r="L211" s="397"/>
      <c r="M211" s="425" t="str">
        <f>IF((IF(H211=" ",0,H211)-IF(I211=" ",0,I211)+K211-L211)&lt;=0," ",(IF(H211=" ",0,H211)-IF(I211=" ",0,I211)+K211-L211))</f>
        <v xml:space="preserve"> </v>
      </c>
      <c r="N211" s="426" t="str">
        <f>IF((-IF(H211=" ",0,H211)+IF(I211=" ",0,I211)-K211+L211)&lt;=0," ",(-IF(H211=" ",0,H211)+IF(I211=" ",0,I211)-K211+L211))</f>
        <v xml:space="preserve"> </v>
      </c>
    </row>
    <row r="212" spans="1:14" ht="12.75" customHeight="1" x14ac:dyDescent="0.25">
      <c r="A212" s="8"/>
      <c r="B212" s="8"/>
      <c r="C212" s="597" t="s">
        <v>116</v>
      </c>
      <c r="D212" s="598"/>
      <c r="E212" s="474"/>
      <c r="F212" s="475"/>
      <c r="G212" s="193">
        <f>G$5</f>
        <v>0</v>
      </c>
      <c r="H212" s="412" t="str">
        <f>IF((E212*G212)&lt;=0," ",ROUND((E212*G212),0))</f>
        <v xml:space="preserve"> </v>
      </c>
      <c r="I212" s="413" t="str">
        <f>IF((F212*G212)&lt;=0," ",ROUND((F212*G212),0))</f>
        <v xml:space="preserve"> </v>
      </c>
      <c r="J212" s="128"/>
      <c r="K212" s="418"/>
      <c r="L212" s="397"/>
      <c r="M212" s="425" t="str">
        <f>IF((IF(H212=" ",0,H212)-IF(I212=" ",0,I212)+K212-L212)&lt;=0," ",(IF(H212=" ",0,H212)-IF(I212=" ",0,I212)+K212-L212))</f>
        <v xml:space="preserve"> </v>
      </c>
      <c r="N212" s="426" t="str">
        <f>IF((-IF(H212=" ",0,H212)+IF(I212=" ",0,I212)-K212+L212)&lt;=0," ",(-IF(H212=" ",0,H212)+IF(I212=" ",0,I212)-K212+L212))</f>
        <v xml:space="preserve"> </v>
      </c>
    </row>
    <row r="213" spans="1:14" ht="12.75" customHeight="1" x14ac:dyDescent="0.25">
      <c r="A213" s="8"/>
      <c r="B213" s="8"/>
      <c r="C213" s="670" t="s">
        <v>169</v>
      </c>
      <c r="D213" s="671"/>
      <c r="E213" s="474"/>
      <c r="F213" s="475"/>
      <c r="G213" s="224">
        <f>G$5</f>
        <v>0</v>
      </c>
      <c r="H213" s="456" t="str">
        <f>IF((E213*G213)&lt;=0," ",ROUND((E213*G213),0))</f>
        <v xml:space="preserve"> </v>
      </c>
      <c r="I213" s="457" t="str">
        <f>IF((F213*G213)&lt;=0," ",ROUND((F213*G213),0))</f>
        <v xml:space="preserve"> </v>
      </c>
      <c r="J213" s="129"/>
      <c r="K213" s="419"/>
      <c r="L213" s="399"/>
      <c r="M213" s="463" t="str">
        <f>IF((IF(H213=" ",0,H213)-IF(I213=" ",0,I213)+K213-L213)&lt;=0," ",(IF(H213=" ",0,H213)-IF(I213=" ",0,I213)+K213-L213))</f>
        <v xml:space="preserve"> </v>
      </c>
      <c r="N213" s="464" t="str">
        <f>IF((-IF(H213=" ",0,H213)+IF(I213=" ",0,I213)-K213+L213)&lt;=0," ",(-IF(H213=" ",0,H213)+IF(I213=" ",0,I213)-K213+L213))</f>
        <v xml:space="preserve"> </v>
      </c>
    </row>
    <row r="214" spans="1:14" ht="24.75" customHeight="1" x14ac:dyDescent="0.3">
      <c r="A214" s="593" t="s">
        <v>314</v>
      </c>
      <c r="B214" s="593"/>
      <c r="C214" s="593"/>
      <c r="D214" s="594"/>
      <c r="E214" s="452" t="str">
        <f>IF(IF(SUM(F190:F213)&gt;SUM(E190:E213),SUM(F190:F213)-SUM(E190:E213),0)&lt;=0," ",IF(SUM(F190:F213)&gt;SUM(E190:E213),SUM(F190:F213)-SUM(E190:E213),0))</f>
        <v xml:space="preserve"> </v>
      </c>
      <c r="F214" s="453" t="str">
        <f>IF(IF(SUM(E190:E213)&gt;SUM(F190:F213),SUM(E190:E213)-SUM(F190:F213),0)&lt;=0," ",IF(SUM(E190:E213)&gt;SUM(F190:F213),SUM(E190:E213)-SUM(F190:F213),0))</f>
        <v xml:space="preserve"> </v>
      </c>
      <c r="G214" s="228"/>
      <c r="H214" s="458" t="str">
        <f>IF(IF(SUM(I190:I213)&gt;SUM(H190:H213),SUM(I190:I213)-SUM(H190:H213),0)&lt;=0," ",IF(SUM(I190:I213)&gt;SUM(H190:H213),SUM(I190:I213)-SUM(H190:H213),0))</f>
        <v xml:space="preserve"> </v>
      </c>
      <c r="I214" s="453" t="str">
        <f>IF(IF(SUM(H190:H213)&gt;SUM(I190:I213),SUM(H190:H213)-SUM(I190:I213),0)&lt;=0," ",IF(SUM(H190:H213)&gt;SUM(I190:I213),SUM(H190:H213)-SUM(I190:I213),0))</f>
        <v xml:space="preserve"> </v>
      </c>
      <c r="J214" s="298"/>
      <c r="K214" s="460">
        <f>IF(SUM(K190:K213)&gt;=SUM(L190:L213),0,SUM(L190:L213)-SUM(K190:K213))</f>
        <v>0</v>
      </c>
      <c r="L214" s="460">
        <f>IF(SUM(L190:L213)&gt;=SUM(K190:K213),0,SUM(K190:K213)-SUM(L213:L1550))</f>
        <v>0</v>
      </c>
      <c r="M214" s="452" t="str">
        <f>IF(IF(SUM(N190:N213)&gt;SUM(M190:M213),SUM(N190:N213)-SUM(M190:M213),0)&lt;=0," ",IF(SUM(N190:N213)&gt;SUM(M190:M213),SUM(N190:N213)-SUM(M190:M213),0))</f>
        <v xml:space="preserve"> </v>
      </c>
      <c r="N214" s="453" t="str">
        <f>IF(IF(SUM(M190:M213)&gt;SUM(N190:N213),SUM(M190:M213)-SUM(N190:N213),0)&lt;=0," ",IF(SUM(M190:M213)&gt;SUM(N190:N213),SUM(M190:M213)-SUM(N190:N213),0))</f>
        <v xml:space="preserve"> </v>
      </c>
    </row>
    <row r="215" spans="1:14" ht="14.25" customHeight="1" x14ac:dyDescent="0.25">
      <c r="A215" s="654" t="s">
        <v>102</v>
      </c>
      <c r="B215" s="654"/>
      <c r="C215" s="654"/>
      <c r="D215" s="655"/>
      <c r="E215" s="406">
        <f>SUM(E190:E214)</f>
        <v>0</v>
      </c>
      <c r="F215" s="407">
        <f>SUM(F190:F214)</f>
        <v>0</v>
      </c>
      <c r="G215" s="227"/>
      <c r="H215" s="415">
        <f>SUM(H190:H214)</f>
        <v>0</v>
      </c>
      <c r="I215" s="407">
        <f>SUM(I190:I214)</f>
        <v>0</v>
      </c>
      <c r="J215" s="195"/>
      <c r="K215" s="461">
        <f>SUM(K190:K214)</f>
        <v>0</v>
      </c>
      <c r="L215" s="473">
        <f>SUM(L190:L214)</f>
        <v>0</v>
      </c>
      <c r="M215" s="406">
        <f>SUM(M190:M214)</f>
        <v>0</v>
      </c>
      <c r="N215" s="407">
        <f>SUM(N190:N214)</f>
        <v>0</v>
      </c>
    </row>
    <row r="216" spans="1:14" s="121" customFormat="1" ht="14.25" customHeight="1" x14ac:dyDescent="0.3">
      <c r="A216" s="117" t="s">
        <v>193</v>
      </c>
      <c r="B216" s="118"/>
      <c r="C216" s="118"/>
      <c r="D216" s="118"/>
      <c r="E216" s="119"/>
      <c r="F216" s="119"/>
      <c r="G216" s="143"/>
      <c r="H216" s="119"/>
      <c r="I216" s="119"/>
      <c r="J216" s="120"/>
      <c r="K216" s="120"/>
      <c r="L216" s="120"/>
      <c r="M216" s="119"/>
      <c r="N216" s="119"/>
    </row>
    <row r="218" spans="1:14" ht="15.75" customHeight="1" x14ac:dyDescent="0.25">
      <c r="A218" s="831" t="s">
        <v>287</v>
      </c>
      <c r="B218" s="832"/>
      <c r="C218" s="832"/>
      <c r="D218" s="832"/>
      <c r="E218" s="832"/>
      <c r="F218" s="832"/>
      <c r="G218" s="832"/>
      <c r="H218" s="832"/>
      <c r="I218" s="832"/>
      <c r="J218" s="832"/>
      <c r="K218" s="832"/>
      <c r="L218" s="833"/>
      <c r="M218" s="90"/>
      <c r="N218" s="88"/>
    </row>
    <row r="219" spans="1:14" ht="13" x14ac:dyDescent="0.3">
      <c r="A219" s="86"/>
      <c r="B219" s="87"/>
      <c r="C219" s="87"/>
      <c r="D219" s="87"/>
      <c r="E219" s="87"/>
      <c r="F219" s="87"/>
      <c r="G219" s="144"/>
      <c r="H219" s="52"/>
      <c r="I219" s="52"/>
      <c r="J219" s="52"/>
      <c r="K219" s="89" t="s">
        <v>25</v>
      </c>
      <c r="L219" s="89" t="s">
        <v>26</v>
      </c>
    </row>
    <row r="220" spans="1:14" ht="12.75" customHeight="1" x14ac:dyDescent="0.25">
      <c r="A220" s="55"/>
      <c r="J220" s="56"/>
      <c r="K220" s="477"/>
      <c r="L220" s="477"/>
    </row>
    <row r="221" spans="1:14" ht="12.75" customHeight="1" x14ac:dyDescent="0.25">
      <c r="A221" s="55" t="s">
        <v>103</v>
      </c>
      <c r="J221" s="56"/>
      <c r="K221" s="477"/>
      <c r="L221" s="477"/>
    </row>
    <row r="222" spans="1:14" ht="12.75" customHeight="1" x14ac:dyDescent="0.25">
      <c r="A222" s="55"/>
      <c r="J222" s="56"/>
      <c r="K222" s="477"/>
      <c r="L222" s="477"/>
    </row>
    <row r="223" spans="1:14" ht="12.75" customHeight="1" x14ac:dyDescent="0.25">
      <c r="A223" s="55"/>
      <c r="J223" s="56"/>
      <c r="K223" s="477"/>
      <c r="L223" s="477"/>
    </row>
    <row r="224" spans="1:14" ht="12.75" customHeight="1" x14ac:dyDescent="0.25">
      <c r="A224" s="55"/>
      <c r="J224" s="56"/>
      <c r="K224" s="477"/>
      <c r="L224" s="477"/>
    </row>
    <row r="225" spans="1:12" ht="12.75" customHeight="1" x14ac:dyDescent="0.25">
      <c r="A225" s="55"/>
      <c r="J225" s="56"/>
      <c r="K225" s="477"/>
      <c r="L225" s="477"/>
    </row>
    <row r="226" spans="1:12" ht="12.75" customHeight="1" x14ac:dyDescent="0.25">
      <c r="A226" s="55"/>
      <c r="J226" s="56"/>
      <c r="K226" s="477"/>
      <c r="L226" s="477"/>
    </row>
    <row r="227" spans="1:12" ht="12.75" customHeight="1" x14ac:dyDescent="0.25">
      <c r="A227" s="55"/>
      <c r="J227" s="56"/>
      <c r="K227" s="477"/>
      <c r="L227" s="477"/>
    </row>
    <row r="228" spans="1:12" ht="12.75" customHeight="1" x14ac:dyDescent="0.25">
      <c r="A228" s="55"/>
      <c r="J228" s="56"/>
      <c r="K228" s="477"/>
      <c r="L228" s="477"/>
    </row>
    <row r="229" spans="1:12" ht="12.75" customHeight="1" x14ac:dyDescent="0.25">
      <c r="A229" s="55"/>
      <c r="J229" s="56"/>
      <c r="K229" s="477"/>
      <c r="L229" s="477"/>
    </row>
    <row r="230" spans="1:12" ht="12.75" customHeight="1" x14ac:dyDescent="0.25">
      <c r="A230" s="55"/>
      <c r="J230" s="56"/>
      <c r="K230" s="477"/>
      <c r="L230" s="477"/>
    </row>
    <row r="231" spans="1:12" ht="12.75" customHeight="1" x14ac:dyDescent="0.25">
      <c r="A231" s="55"/>
      <c r="J231" s="56"/>
      <c r="K231" s="477"/>
      <c r="L231" s="477"/>
    </row>
    <row r="232" spans="1:12" ht="12.75" customHeight="1" x14ac:dyDescent="0.25">
      <c r="A232" s="55"/>
      <c r="J232" s="56"/>
      <c r="K232" s="477"/>
      <c r="L232" s="477"/>
    </row>
    <row r="233" spans="1:12" ht="12.75" customHeight="1" x14ac:dyDescent="0.25">
      <c r="A233" s="55"/>
      <c r="J233" s="56"/>
      <c r="K233" s="477"/>
      <c r="L233" s="477"/>
    </row>
    <row r="234" spans="1:12" ht="12.75" customHeight="1" x14ac:dyDescent="0.25">
      <c r="A234" s="55"/>
      <c r="J234" s="56"/>
      <c r="K234" s="477"/>
      <c r="L234" s="477"/>
    </row>
    <row r="235" spans="1:12" ht="12.75" customHeight="1" x14ac:dyDescent="0.25">
      <c r="A235" s="55"/>
      <c r="J235" s="56"/>
      <c r="K235" s="477"/>
      <c r="L235" s="477"/>
    </row>
    <row r="236" spans="1:12" ht="12.75" customHeight="1" x14ac:dyDescent="0.25">
      <c r="A236" s="55"/>
      <c r="J236" s="56"/>
      <c r="K236" s="477"/>
      <c r="L236" s="477"/>
    </row>
    <row r="237" spans="1:12" ht="12.75" customHeight="1" x14ac:dyDescent="0.25">
      <c r="A237" s="55"/>
      <c r="J237" s="56"/>
      <c r="K237" s="477"/>
      <c r="L237" s="477"/>
    </row>
    <row r="238" spans="1:12" ht="12.75" customHeight="1" x14ac:dyDescent="0.25">
      <c r="A238" s="55"/>
      <c r="J238" s="56"/>
      <c r="K238" s="477"/>
      <c r="L238" s="477"/>
    </row>
    <row r="239" spans="1:12" ht="12.75" customHeight="1" x14ac:dyDescent="0.25">
      <c r="A239" s="55"/>
      <c r="J239" s="56"/>
      <c r="K239" s="477"/>
      <c r="L239" s="477"/>
    </row>
    <row r="240" spans="1:12" ht="12.75" customHeight="1" x14ac:dyDescent="0.25">
      <c r="A240" s="55"/>
      <c r="J240" s="56"/>
      <c r="K240" s="477"/>
      <c r="L240" s="477"/>
    </row>
    <row r="241" spans="1:14" ht="12.75" customHeight="1" x14ac:dyDescent="0.25">
      <c r="A241" s="55"/>
      <c r="J241" s="56"/>
      <c r="K241" s="477"/>
      <c r="L241" s="477"/>
    </row>
    <row r="242" spans="1:14" ht="12.75" customHeight="1" x14ac:dyDescent="0.25">
      <c r="A242" s="55"/>
      <c r="J242" s="56"/>
      <c r="K242" s="477"/>
      <c r="L242" s="477"/>
    </row>
    <row r="243" spans="1:14" ht="12.75" customHeight="1" x14ac:dyDescent="0.25">
      <c r="A243" s="55"/>
      <c r="J243" s="56"/>
      <c r="K243" s="477"/>
      <c r="L243" s="477"/>
    </row>
    <row r="244" spans="1:14" ht="12.75" customHeight="1" x14ac:dyDescent="0.25">
      <c r="A244" s="55"/>
      <c r="J244" s="56"/>
      <c r="K244" s="477"/>
      <c r="L244" s="477"/>
    </row>
    <row r="245" spans="1:14" ht="12.75" customHeight="1" x14ac:dyDescent="0.25">
      <c r="A245" s="55"/>
      <c r="J245" s="56"/>
      <c r="K245" s="477"/>
      <c r="L245" s="477"/>
    </row>
    <row r="246" spans="1:14" ht="14.25" customHeight="1" x14ac:dyDescent="0.3">
      <c r="A246" s="55"/>
      <c r="B246" s="102"/>
      <c r="C246" s="102"/>
      <c r="D246" s="102"/>
      <c r="E246" s="102"/>
      <c r="F246" s="102"/>
      <c r="G246" s="145"/>
      <c r="H246" s="102"/>
      <c r="I246" s="102"/>
      <c r="J246" s="103"/>
      <c r="K246" s="478"/>
      <c r="L246" s="478"/>
    </row>
    <row r="247" spans="1:14" x14ac:dyDescent="0.25">
      <c r="A247" s="196" t="s">
        <v>102</v>
      </c>
      <c r="B247" s="174"/>
      <c r="C247" s="174"/>
      <c r="D247" s="174"/>
      <c r="E247" s="174"/>
      <c r="F247" s="174"/>
      <c r="G247" s="197"/>
      <c r="H247" s="177"/>
      <c r="I247" s="177"/>
      <c r="J247" s="177"/>
      <c r="K247" s="422">
        <f>SUM(K220:K246)</f>
        <v>0</v>
      </c>
      <c r="L247" s="422">
        <f>SUM(L220:L246)</f>
        <v>0</v>
      </c>
    </row>
    <row r="248" spans="1:14" ht="16.5" customHeight="1" x14ac:dyDescent="0.25"/>
    <row r="249" spans="1:14" ht="15.75" customHeight="1" x14ac:dyDescent="0.25">
      <c r="A249" s="601" t="s">
        <v>286</v>
      </c>
      <c r="B249" s="602"/>
      <c r="C249" s="602"/>
      <c r="D249" s="602"/>
      <c r="E249" s="602"/>
      <c r="F249" s="602"/>
      <c r="G249" s="602"/>
      <c r="H249" s="602"/>
      <c r="I249" s="602"/>
      <c r="J249" s="602"/>
      <c r="K249" s="602"/>
      <c r="L249" s="602"/>
      <c r="M249" s="602"/>
      <c r="N249" s="603"/>
    </row>
    <row r="250" spans="1:14" s="54" customFormat="1" ht="12" customHeight="1" x14ac:dyDescent="0.25">
      <c r="A250" s="105"/>
      <c r="B250" s="105"/>
      <c r="C250" s="105"/>
      <c r="D250" s="105"/>
      <c r="E250" s="910" t="s">
        <v>182</v>
      </c>
      <c r="F250" s="912"/>
      <c r="G250" s="153" t="s">
        <v>181</v>
      </c>
      <c r="H250" s="913" t="s">
        <v>183</v>
      </c>
      <c r="I250" s="914"/>
      <c r="J250" s="910" t="s">
        <v>177</v>
      </c>
      <c r="K250" s="911"/>
      <c r="L250" s="912"/>
      <c r="M250" s="910" t="s">
        <v>195</v>
      </c>
      <c r="N250" s="912"/>
    </row>
    <row r="251" spans="1:14" s="51" customFormat="1" ht="13.5" customHeight="1" x14ac:dyDescent="0.25">
      <c r="A251" s="637"/>
      <c r="B251" s="638"/>
      <c r="C251" s="638"/>
      <c r="D251" s="639"/>
      <c r="E251" s="620" t="s">
        <v>172</v>
      </c>
      <c r="F251" s="622"/>
      <c r="G251" s="806" t="s">
        <v>173</v>
      </c>
      <c r="H251" s="883" t="s">
        <v>179</v>
      </c>
      <c r="I251" s="622"/>
      <c r="J251" s="620" t="s">
        <v>150</v>
      </c>
      <c r="K251" s="621"/>
      <c r="L251" s="622"/>
      <c r="M251" s="620" t="s">
        <v>111</v>
      </c>
      <c r="N251" s="622"/>
    </row>
    <row r="252" spans="1:14" s="51" customFormat="1" ht="11.25" customHeight="1" x14ac:dyDescent="0.25">
      <c r="A252" s="640"/>
      <c r="B252" s="641"/>
      <c r="C252" s="641"/>
      <c r="D252" s="642"/>
      <c r="E252" s="623"/>
      <c r="F252" s="625"/>
      <c r="G252" s="807"/>
      <c r="H252" s="884"/>
      <c r="I252" s="625"/>
      <c r="J252" s="623"/>
      <c r="K252" s="624"/>
      <c r="L252" s="625"/>
      <c r="M252" s="623"/>
      <c r="N252" s="625"/>
    </row>
    <row r="253" spans="1:14" ht="30" customHeight="1" x14ac:dyDescent="0.3">
      <c r="A253" s="666" t="s">
        <v>146</v>
      </c>
      <c r="B253" s="666"/>
      <c r="C253" s="666"/>
      <c r="D253" s="667"/>
      <c r="E253" s="935"/>
      <c r="F253" s="936"/>
      <c r="G253" s="156"/>
      <c r="H253" s="925"/>
      <c r="I253" s="926"/>
      <c r="J253" s="58"/>
      <c r="K253" s="917"/>
      <c r="L253" s="918"/>
      <c r="M253" s="927"/>
      <c r="N253" s="926"/>
    </row>
    <row r="254" spans="1:14" x14ac:dyDescent="0.25">
      <c r="A254" s="5" t="s">
        <v>76</v>
      </c>
      <c r="B254" s="14"/>
      <c r="C254" s="14"/>
      <c r="D254" s="14"/>
      <c r="E254" s="773" t="str">
        <f>IF(E154=" ",F154,-E154)</f>
        <v xml:space="preserve"> </v>
      </c>
      <c r="F254" s="774"/>
      <c r="G254" s="258"/>
      <c r="H254" s="871" t="str">
        <f>IF(H154=" ",I154,-H154)</f>
        <v xml:space="preserve"> </v>
      </c>
      <c r="I254" s="774"/>
      <c r="J254" s="184"/>
      <c r="K254" s="824">
        <f>+L154-K154</f>
        <v>0</v>
      </c>
      <c r="L254" s="774"/>
      <c r="M254" s="773" t="str">
        <f>IF(M154=" ",N154,-M154)</f>
        <v xml:space="preserve"> </v>
      </c>
      <c r="N254" s="774"/>
    </row>
    <row r="255" spans="1:14" x14ac:dyDescent="0.25">
      <c r="B255" s="658" t="s">
        <v>324</v>
      </c>
      <c r="C255" s="658" t="s">
        <v>324</v>
      </c>
      <c r="D255" s="659" t="s">
        <v>324</v>
      </c>
      <c r="E255" s="737"/>
      <c r="F255" s="736"/>
      <c r="G255" s="265"/>
      <c r="H255" s="867"/>
      <c r="I255" s="736"/>
      <c r="J255" s="131"/>
      <c r="K255" s="735"/>
      <c r="L255" s="736"/>
      <c r="M255" s="737"/>
      <c r="N255" s="736"/>
    </row>
    <row r="256" spans="1:14" x14ac:dyDescent="0.25">
      <c r="A256" s="42"/>
      <c r="B256" s="62"/>
      <c r="C256" s="14" t="s">
        <v>198</v>
      </c>
      <c r="D256" s="11"/>
      <c r="E256" s="773" t="str">
        <f>IF(-SUM(E194:E201)+SUM(F194:F201)=0," ",-SUM(E194:E201)+SUM(F194:F201))</f>
        <v xml:space="preserve"> </v>
      </c>
      <c r="F256" s="774"/>
      <c r="G256" s="231"/>
      <c r="H256" s="871" t="str">
        <f>IF(-SUM(H194:H201)+SUM(I194:I201)=0," ",-SUM(H194:H201)+SUM(I194:I201))</f>
        <v xml:space="preserve"> </v>
      </c>
      <c r="I256" s="774"/>
      <c r="J256" s="125"/>
      <c r="K256" s="723"/>
      <c r="L256" s="724"/>
      <c r="M256" s="725" t="str">
        <f t="shared" ref="M256:M263" si="30">IF(IF(H256=" ",0,H256)+K256=0," ",IF(H256=" ",0,H256)+K256)</f>
        <v xml:space="preserve"> </v>
      </c>
      <c r="N256" s="726"/>
    </row>
    <row r="257" spans="1:14" x14ac:dyDescent="0.25">
      <c r="B257" s="8"/>
      <c r="C257" s="13" t="s">
        <v>208</v>
      </c>
      <c r="D257" s="11"/>
      <c r="E257" s="720"/>
      <c r="F257" s="721"/>
      <c r="G257" s="168"/>
      <c r="H257" s="722"/>
      <c r="I257" s="721"/>
      <c r="J257" s="125"/>
      <c r="K257" s="723"/>
      <c r="L257" s="724"/>
      <c r="M257" s="725" t="str">
        <f t="shared" si="30"/>
        <v xml:space="preserve"> </v>
      </c>
      <c r="N257" s="726"/>
    </row>
    <row r="258" spans="1:14" x14ac:dyDescent="0.25">
      <c r="B258" s="8"/>
      <c r="C258" s="14" t="s">
        <v>75</v>
      </c>
      <c r="D258" s="11"/>
      <c r="E258" s="720"/>
      <c r="F258" s="721"/>
      <c r="G258" s="168"/>
      <c r="H258" s="722"/>
      <c r="I258" s="721"/>
      <c r="J258" s="125"/>
      <c r="K258" s="723"/>
      <c r="L258" s="724"/>
      <c r="M258" s="725" t="str">
        <f t="shared" si="30"/>
        <v xml:space="preserve"> </v>
      </c>
      <c r="N258" s="726"/>
    </row>
    <row r="259" spans="1:14" x14ac:dyDescent="0.25">
      <c r="B259" s="8"/>
      <c r="C259" s="14" t="s">
        <v>78</v>
      </c>
      <c r="D259" s="14"/>
      <c r="E259" s="720"/>
      <c r="F259" s="721"/>
      <c r="G259" s="168"/>
      <c r="H259" s="722"/>
      <c r="I259" s="721"/>
      <c r="J259" s="125"/>
      <c r="K259" s="723"/>
      <c r="L259" s="724"/>
      <c r="M259" s="725" t="str">
        <f t="shared" si="30"/>
        <v xml:space="preserve"> </v>
      </c>
      <c r="N259" s="726"/>
    </row>
    <row r="260" spans="1:14" ht="13.5" x14ac:dyDescent="0.25">
      <c r="B260" s="61"/>
      <c r="C260" s="14" t="s">
        <v>336</v>
      </c>
      <c r="D260" s="11"/>
      <c r="E260" s="720"/>
      <c r="F260" s="721"/>
      <c r="G260" s="168"/>
      <c r="H260" s="722"/>
      <c r="I260" s="721"/>
      <c r="J260" s="125"/>
      <c r="K260" s="723"/>
      <c r="L260" s="724"/>
      <c r="M260" s="725" t="str">
        <f t="shared" si="30"/>
        <v xml:space="preserve"> </v>
      </c>
      <c r="N260" s="726"/>
    </row>
    <row r="261" spans="1:14" x14ac:dyDescent="0.25">
      <c r="B261" s="61"/>
      <c r="C261" s="554" t="s">
        <v>307</v>
      </c>
      <c r="D261" s="555"/>
      <c r="E261" s="720"/>
      <c r="F261" s="721"/>
      <c r="G261" s="168"/>
      <c r="H261" s="722"/>
      <c r="I261" s="721"/>
      <c r="J261" s="125"/>
      <c r="K261" s="723"/>
      <c r="L261" s="724"/>
      <c r="M261" s="725" t="str">
        <f>IF(IF(H261=" ",0,H261)+K261=0," ",IF(H261=" ",0,H261)+K261)</f>
        <v xml:space="preserve"> </v>
      </c>
      <c r="N261" s="726"/>
    </row>
    <row r="262" spans="1:14" ht="13.5" customHeight="1" x14ac:dyDescent="0.25">
      <c r="B262" s="556" t="s">
        <v>199</v>
      </c>
      <c r="C262" s="556"/>
      <c r="D262" s="556"/>
      <c r="E262" s="720"/>
      <c r="F262" s="721"/>
      <c r="G262" s="168"/>
      <c r="H262" s="722"/>
      <c r="I262" s="721"/>
      <c r="J262" s="125"/>
      <c r="K262" s="723"/>
      <c r="L262" s="724"/>
      <c r="M262" s="725" t="str">
        <f t="shared" si="30"/>
        <v xml:space="preserve"> </v>
      </c>
      <c r="N262" s="726"/>
    </row>
    <row r="263" spans="1:14" ht="12.75" customHeight="1" x14ac:dyDescent="0.25">
      <c r="B263" s="556" t="s">
        <v>107</v>
      </c>
      <c r="C263" s="556"/>
      <c r="D263" s="557"/>
      <c r="E263" s="720"/>
      <c r="F263" s="721"/>
      <c r="G263" s="168"/>
      <c r="H263" s="897"/>
      <c r="I263" s="721"/>
      <c r="J263" s="126"/>
      <c r="K263" s="723"/>
      <c r="L263" s="724"/>
      <c r="M263" s="725" t="str">
        <f t="shared" si="30"/>
        <v xml:space="preserve"> </v>
      </c>
      <c r="N263" s="726"/>
    </row>
    <row r="264" spans="1:14" s="281" customFormat="1" ht="12.75" customHeight="1" x14ac:dyDescent="0.25">
      <c r="A264" s="279"/>
      <c r="B264" s="844" t="s">
        <v>325</v>
      </c>
      <c r="C264" s="844"/>
      <c r="D264" s="901"/>
      <c r="E264" s="840"/>
      <c r="F264" s="841"/>
      <c r="G264" s="280"/>
      <c r="H264" s="920"/>
      <c r="I264" s="841"/>
      <c r="J264" s="278"/>
      <c r="K264" s="820"/>
      <c r="L264" s="821"/>
      <c r="M264" s="930" t="str">
        <f>IF(IF(H264=" ",0,H264)+K264=0," ",IF(H264=" ",0,H264)+K264)</f>
        <v xml:space="preserve"> </v>
      </c>
      <c r="N264" s="823"/>
    </row>
    <row r="265" spans="1:14" s="281" customFormat="1" ht="12.75" customHeight="1" x14ac:dyDescent="0.25">
      <c r="A265" s="279"/>
      <c r="B265" s="844" t="s">
        <v>113</v>
      </c>
      <c r="C265" s="844"/>
      <c r="D265" s="901"/>
      <c r="E265" s="840"/>
      <c r="F265" s="841"/>
      <c r="G265" s="280"/>
      <c r="H265" s="920"/>
      <c r="I265" s="841"/>
      <c r="J265" s="278"/>
      <c r="K265" s="820"/>
      <c r="L265" s="821"/>
      <c r="M265" s="930" t="str">
        <f>IF(IF(H265=" ",0,H265)+K265=0," ",IF(H265=" ",0,H265)+K265)</f>
        <v xml:space="preserve"> </v>
      </c>
      <c r="N265" s="823"/>
    </row>
    <row r="266" spans="1:14" ht="12.75" customHeight="1" x14ac:dyDescent="0.25">
      <c r="B266" s="902" t="s">
        <v>271</v>
      </c>
      <c r="C266" s="902"/>
      <c r="D266" s="903"/>
      <c r="E266" s="934"/>
      <c r="F266" s="923"/>
      <c r="G266" s="168"/>
      <c r="H266" s="897"/>
      <c r="I266" s="923"/>
      <c r="J266" s="125"/>
      <c r="K266" s="931"/>
      <c r="L266" s="932"/>
      <c r="M266" s="928" t="str">
        <f>IF(IF(H266=" ",0,H266)+K266=0," ",IF(H266=" ",0,H266)+K266)</f>
        <v xml:space="preserve"> </v>
      </c>
      <c r="N266" s="929"/>
    </row>
    <row r="267" spans="1:14" ht="12.75" customHeight="1" x14ac:dyDescent="0.25">
      <c r="B267" s="904" t="s">
        <v>272</v>
      </c>
      <c r="C267" s="904"/>
      <c r="D267" s="905"/>
      <c r="E267" s="760"/>
      <c r="F267" s="761"/>
      <c r="G267" s="300"/>
      <c r="H267" s="924"/>
      <c r="I267" s="761"/>
      <c r="J267" s="126"/>
      <c r="K267" s="874"/>
      <c r="L267" s="875"/>
      <c r="M267" s="876" t="str">
        <f>IF(IF(H267=" ",0,H267)+K267=0," ",IF(H267=" ",0,H267)+K267)</f>
        <v xml:space="preserve"> </v>
      </c>
      <c r="N267" s="877"/>
    </row>
    <row r="268" spans="1:14" ht="13" x14ac:dyDescent="0.3">
      <c r="A268" s="293" t="s">
        <v>146</v>
      </c>
      <c r="B268" s="294"/>
      <c r="C268" s="294"/>
      <c r="D268" s="294"/>
      <c r="E268" s="740">
        <f>SUM(E254:F267)</f>
        <v>0</v>
      </c>
      <c r="F268" s="741"/>
      <c r="G268" s="302"/>
      <c r="H268" s="878">
        <f>SUM(H254:I267)</f>
        <v>0</v>
      </c>
      <c r="I268" s="741"/>
      <c r="J268" s="132"/>
      <c r="K268" s="803">
        <f>SUM(K254:L267)</f>
        <v>0</v>
      </c>
      <c r="L268" s="741"/>
      <c r="M268" s="740">
        <f>SUM(M254:N267)</f>
        <v>0</v>
      </c>
      <c r="N268" s="741"/>
    </row>
    <row r="269" spans="1:14" ht="24.75" customHeight="1" x14ac:dyDescent="0.25">
      <c r="A269" s="8"/>
      <c r="B269" s="906" t="s">
        <v>254</v>
      </c>
      <c r="C269" s="906"/>
      <c r="D269" s="907"/>
      <c r="E269" s="887"/>
      <c r="F269" s="888"/>
      <c r="G269" s="301">
        <f>G$4</f>
        <v>0</v>
      </c>
      <c r="H269" s="908" t="str">
        <f>IF((E269*G269)=0," ",ROUND((E269*G269),0))</f>
        <v xml:space="preserve"> </v>
      </c>
      <c r="I269" s="909"/>
      <c r="J269" s="214"/>
      <c r="K269" s="891"/>
      <c r="L269" s="892"/>
      <c r="M269" s="921" t="str">
        <f>IF(IF(H269=" ",0,H269)+K269=0," ",IF(H269=" ",0,H269)+K269)</f>
        <v xml:space="preserve"> </v>
      </c>
      <c r="N269" s="922"/>
    </row>
    <row r="270" spans="1:14" x14ac:dyDescent="0.25">
      <c r="A270" s="8"/>
      <c r="B270" s="566" t="s">
        <v>309</v>
      </c>
      <c r="C270" s="566"/>
      <c r="D270" s="567"/>
      <c r="E270" s="727"/>
      <c r="F270" s="728"/>
      <c r="G270" s="303">
        <f>G$4</f>
        <v>0</v>
      </c>
      <c r="H270" s="729" t="str">
        <f>IF((E270*G270)=0," ",ROUND((E270*G270),0))</f>
        <v xml:space="preserve"> </v>
      </c>
      <c r="I270" s="730"/>
      <c r="J270" s="126"/>
      <c r="K270" s="731"/>
      <c r="L270" s="732"/>
      <c r="M270" s="733" t="str">
        <f>IF(IF(H270=" ",0,H270)+K270=0," ",IF(H270=" ",0,H270)+K270)</f>
        <v xml:space="preserve"> </v>
      </c>
      <c r="N270" s="734"/>
    </row>
    <row r="271" spans="1:14" ht="12.75" customHeight="1" x14ac:dyDescent="0.25">
      <c r="A271" s="8"/>
      <c r="B271" s="643" t="s">
        <v>308</v>
      </c>
      <c r="C271" s="643"/>
      <c r="D271" s="644"/>
      <c r="E271" s="727"/>
      <c r="F271" s="728"/>
      <c r="G271" s="303">
        <f>G$4</f>
        <v>0</v>
      </c>
      <c r="H271" s="729" t="str">
        <f>IF((E271*G271)=0," ",ROUND((E271*G271),0))</f>
        <v xml:space="preserve"> </v>
      </c>
      <c r="I271" s="730"/>
      <c r="J271" s="126"/>
      <c r="K271" s="731"/>
      <c r="L271" s="732"/>
      <c r="M271" s="733" t="str">
        <f>IF(IF(H271=" ",0,H271)+K271=0," ",IF(H271=" ",0,H271)+K271)</f>
        <v xml:space="preserve"> </v>
      </c>
      <c r="N271" s="734"/>
    </row>
    <row r="272" spans="1:14" ht="24" customHeight="1" x14ac:dyDescent="0.3">
      <c r="A272" s="635" t="s">
        <v>255</v>
      </c>
      <c r="B272" s="635"/>
      <c r="C272" s="635"/>
      <c r="D272" s="636"/>
      <c r="E272" s="740">
        <f>SUM(E269:F271)</f>
        <v>0</v>
      </c>
      <c r="F272" s="741"/>
      <c r="G272" s="268"/>
      <c r="H272" s="878">
        <f>SUM(H269:I271)</f>
        <v>0</v>
      </c>
      <c r="I272" s="741"/>
      <c r="J272" s="132"/>
      <c r="K272" s="803">
        <f>SUM(K269:L271)</f>
        <v>0</v>
      </c>
      <c r="L272" s="741"/>
      <c r="M272" s="740">
        <f>SUM(M269:N271)</f>
        <v>0</v>
      </c>
      <c r="N272" s="741"/>
    </row>
    <row r="273" spans="1:14" x14ac:dyDescent="0.25">
      <c r="A273" s="204" t="s">
        <v>157</v>
      </c>
      <c r="B273" s="204"/>
      <c r="C273" s="204"/>
      <c r="D273" s="204"/>
      <c r="E273" s="777"/>
      <c r="F273" s="778"/>
      <c r="G273" s="222"/>
      <c r="H273" s="898"/>
      <c r="I273" s="861"/>
      <c r="J273" s="233"/>
      <c r="K273" s="899">
        <f>-H273</f>
        <v>0</v>
      </c>
      <c r="L273" s="900"/>
      <c r="M273" s="811">
        <f>IF(ISERROR(OR(H273,K273)),"",H273+K273)</f>
        <v>0</v>
      </c>
      <c r="N273" s="812"/>
    </row>
    <row r="274" spans="1:14" ht="14.25" customHeight="1" x14ac:dyDescent="0.3">
      <c r="A274" s="593" t="s">
        <v>108</v>
      </c>
      <c r="B274" s="593"/>
      <c r="C274" s="593"/>
      <c r="D274" s="594"/>
      <c r="E274" s="740">
        <f>E268+E272+E273</f>
        <v>0</v>
      </c>
      <c r="F274" s="741"/>
      <c r="G274" s="228"/>
      <c r="H274" s="878">
        <f>H268+H272+H273</f>
        <v>0</v>
      </c>
      <c r="I274" s="741"/>
      <c r="J274" s="132"/>
      <c r="K274" s="803">
        <f>SUM(K268,K272,K273)</f>
        <v>0</v>
      </c>
      <c r="L274" s="741"/>
      <c r="M274" s="740">
        <f>M268+M272</f>
        <v>0</v>
      </c>
      <c r="N274" s="741"/>
    </row>
    <row r="275" spans="1:14" ht="13.5" customHeight="1" x14ac:dyDescent="0.25">
      <c r="A275" s="174" t="s">
        <v>119</v>
      </c>
      <c r="B275" s="174"/>
      <c r="C275" s="174"/>
      <c r="D275" s="174"/>
      <c r="E275" s="779">
        <f>SUM(E14:E30)-SUM(F14:F30)</f>
        <v>0</v>
      </c>
      <c r="F275" s="780"/>
      <c r="G275" s="226"/>
      <c r="H275" s="870">
        <f>SUM(H14:H29)-SUM(I14:I29)</f>
        <v>0</v>
      </c>
      <c r="I275" s="780"/>
      <c r="J275" s="179"/>
      <c r="K275" s="801"/>
      <c r="L275" s="802"/>
      <c r="M275" s="779">
        <f>SUM(M14:M29)-SUM(N14:N29)</f>
        <v>0</v>
      </c>
      <c r="N275" s="780"/>
    </row>
    <row r="276" spans="1:14" ht="14.25" customHeight="1" x14ac:dyDescent="0.3">
      <c r="A276" s="117" t="s">
        <v>201</v>
      </c>
      <c r="B276" s="68"/>
      <c r="C276" s="68"/>
      <c r="D276" s="68"/>
      <c r="E276" s="68"/>
      <c r="F276" s="68"/>
      <c r="G276" s="141"/>
      <c r="H276" s="10"/>
      <c r="I276" s="10"/>
      <c r="J276" s="91"/>
      <c r="K276" s="91"/>
      <c r="L276" s="91"/>
      <c r="M276" s="10"/>
      <c r="N276" s="10"/>
    </row>
    <row r="277" spans="1:14" ht="26.25" customHeight="1" x14ac:dyDescent="0.3">
      <c r="A277" s="793" t="s">
        <v>202</v>
      </c>
      <c r="B277" s="793"/>
      <c r="C277" s="793"/>
      <c r="D277" s="793"/>
      <c r="E277" s="793"/>
      <c r="F277" s="793"/>
      <c r="G277" s="793"/>
      <c r="H277" s="793"/>
      <c r="I277" s="793"/>
      <c r="J277" s="793"/>
      <c r="K277" s="793"/>
      <c r="L277" s="793"/>
      <c r="M277" s="793"/>
      <c r="N277" s="793"/>
    </row>
    <row r="278" spans="1:14" ht="14.25" customHeight="1" x14ac:dyDescent="0.3">
      <c r="A278" s="166" t="s">
        <v>103</v>
      </c>
      <c r="B278" s="660" t="s">
        <v>346</v>
      </c>
      <c r="C278" s="660"/>
      <c r="D278" s="660"/>
      <c r="E278" s="660"/>
      <c r="F278" s="660"/>
      <c r="G278" s="660"/>
      <c r="H278" s="660"/>
      <c r="I278" s="660"/>
      <c r="J278" s="660"/>
      <c r="K278" s="660"/>
      <c r="L278" s="660"/>
      <c r="M278" s="660"/>
      <c r="N278" s="660"/>
    </row>
    <row r="279" spans="1:14" ht="24" customHeight="1" x14ac:dyDescent="0.3">
      <c r="A279" s="169" t="s">
        <v>164</v>
      </c>
      <c r="B279" s="660" t="s">
        <v>206</v>
      </c>
      <c r="C279" s="660"/>
      <c r="D279" s="660"/>
      <c r="E279" s="660"/>
      <c r="F279" s="660"/>
      <c r="G279" s="660"/>
      <c r="H279" s="660"/>
      <c r="I279" s="660"/>
      <c r="J279" s="660"/>
      <c r="K279" s="660"/>
      <c r="L279" s="660"/>
      <c r="M279" s="660"/>
      <c r="N279" s="660"/>
    </row>
    <row r="281" spans="1:14" ht="15.75" customHeight="1" x14ac:dyDescent="0.25">
      <c r="A281" s="601" t="s">
        <v>286</v>
      </c>
      <c r="B281" s="602"/>
      <c r="C281" s="602"/>
      <c r="D281" s="602"/>
      <c r="E281" s="602"/>
      <c r="F281" s="602"/>
      <c r="G281" s="602"/>
      <c r="H281" s="602"/>
      <c r="I281" s="602"/>
      <c r="J281" s="602"/>
      <c r="K281" s="602"/>
      <c r="L281" s="602"/>
      <c r="M281" s="602"/>
      <c r="N281" s="603"/>
    </row>
    <row r="282" spans="1:14" s="54" customFormat="1" ht="12" customHeight="1" x14ac:dyDescent="0.25">
      <c r="A282" s="105"/>
      <c r="B282" s="105"/>
      <c r="C282" s="105"/>
      <c r="D282" s="105"/>
      <c r="E282" s="910" t="s">
        <v>182</v>
      </c>
      <c r="F282" s="912"/>
      <c r="G282" s="153" t="s">
        <v>181</v>
      </c>
      <c r="H282" s="913" t="s">
        <v>253</v>
      </c>
      <c r="I282" s="914"/>
      <c r="J282" s="910" t="s">
        <v>177</v>
      </c>
      <c r="K282" s="911"/>
      <c r="L282" s="912"/>
      <c r="M282" s="910" t="s">
        <v>195</v>
      </c>
      <c r="N282" s="912"/>
    </row>
    <row r="283" spans="1:14" s="51" customFormat="1" ht="13.5" customHeight="1" x14ac:dyDescent="0.25">
      <c r="A283" s="637"/>
      <c r="B283" s="638"/>
      <c r="C283" s="638"/>
      <c r="D283" s="639"/>
      <c r="E283" s="620" t="s">
        <v>172</v>
      </c>
      <c r="F283" s="622"/>
      <c r="G283" s="806" t="s">
        <v>173</v>
      </c>
      <c r="H283" s="883" t="s">
        <v>179</v>
      </c>
      <c r="I283" s="622"/>
      <c r="J283" s="620" t="s">
        <v>150</v>
      </c>
      <c r="K283" s="621"/>
      <c r="L283" s="622"/>
      <c r="M283" s="620" t="s">
        <v>111</v>
      </c>
      <c r="N283" s="622"/>
    </row>
    <row r="284" spans="1:14" s="51" customFormat="1" ht="11.25" customHeight="1" x14ac:dyDescent="0.25">
      <c r="A284" s="640"/>
      <c r="B284" s="641"/>
      <c r="C284" s="641"/>
      <c r="D284" s="642"/>
      <c r="E284" s="623"/>
      <c r="F284" s="625"/>
      <c r="G284" s="807"/>
      <c r="H284" s="884"/>
      <c r="I284" s="625"/>
      <c r="J284" s="623"/>
      <c r="K284" s="624"/>
      <c r="L284" s="625"/>
      <c r="M284" s="623"/>
      <c r="N284" s="625"/>
    </row>
    <row r="285" spans="1:14" ht="14.25" customHeight="1" x14ac:dyDescent="0.3">
      <c r="A285" s="881" t="s">
        <v>120</v>
      </c>
      <c r="B285" s="881"/>
      <c r="C285" s="881"/>
      <c r="D285" s="882"/>
      <c r="E285" s="935"/>
      <c r="F285" s="936"/>
      <c r="G285" s="158"/>
      <c r="H285" s="925"/>
      <c r="I285" s="926"/>
      <c r="J285" s="162"/>
      <c r="K285" s="917"/>
      <c r="L285" s="918"/>
      <c r="M285" s="927"/>
      <c r="N285" s="926"/>
    </row>
    <row r="286" spans="1:14" x14ac:dyDescent="0.25">
      <c r="A286" s="17" t="s">
        <v>15</v>
      </c>
      <c r="B286" s="14"/>
      <c r="C286" s="14"/>
      <c r="D286" s="14"/>
      <c r="E286" s="791"/>
      <c r="F286" s="792"/>
      <c r="G286" s="157"/>
      <c r="H286" s="919"/>
      <c r="I286" s="787"/>
      <c r="J286" s="31"/>
      <c r="K286" s="786"/>
      <c r="L286" s="787"/>
      <c r="M286" s="817"/>
      <c r="N286" s="787"/>
    </row>
    <row r="287" spans="1:14" x14ac:dyDescent="0.25">
      <c r="A287" s="4"/>
      <c r="B287" s="245" t="s">
        <v>76</v>
      </c>
      <c r="C287" s="14"/>
      <c r="D287" s="14"/>
      <c r="E287" s="773" t="str">
        <f>IF(E154=" ",F154,-E154)</f>
        <v xml:space="preserve"> </v>
      </c>
      <c r="F287" s="774"/>
      <c r="G287" s="231"/>
      <c r="H287" s="871" t="str">
        <f>IF(H154=" ",I154,-H154)</f>
        <v xml:space="preserve"> </v>
      </c>
      <c r="I287" s="774"/>
      <c r="J287" s="184"/>
      <c r="K287" s="824">
        <f>+L154-K154</f>
        <v>0</v>
      </c>
      <c r="L287" s="774"/>
      <c r="M287" s="773" t="str">
        <f>IF(M154=" ",N154,-M154)</f>
        <v xml:space="preserve"> </v>
      </c>
      <c r="N287" s="774"/>
    </row>
    <row r="288" spans="1:14" x14ac:dyDescent="0.25">
      <c r="A288" s="42"/>
      <c r="B288" s="11" t="s">
        <v>121</v>
      </c>
      <c r="C288" s="14"/>
      <c r="D288" s="11"/>
      <c r="E288" s="737"/>
      <c r="F288" s="736"/>
      <c r="G288" s="157"/>
      <c r="H288" s="867"/>
      <c r="I288" s="736"/>
      <c r="J288" s="131"/>
      <c r="K288" s="735"/>
      <c r="L288" s="736"/>
      <c r="M288" s="737"/>
      <c r="N288" s="736"/>
    </row>
    <row r="289" spans="1:14" x14ac:dyDescent="0.25">
      <c r="B289" s="8"/>
      <c r="C289" s="13" t="s">
        <v>330</v>
      </c>
      <c r="D289" s="11"/>
      <c r="E289" s="773" t="str">
        <f>IF(E258=0," ",E258)</f>
        <v xml:space="preserve"> </v>
      </c>
      <c r="F289" s="774"/>
      <c r="G289" s="231"/>
      <c r="H289" s="871" t="str">
        <f>IF(H258=0," ",H258)</f>
        <v xml:space="preserve"> </v>
      </c>
      <c r="I289" s="774"/>
      <c r="J289" s="125"/>
      <c r="K289" s="723"/>
      <c r="L289" s="724"/>
      <c r="M289" s="725" t="str">
        <f>IF(IF(H289=" ",0,H289)+K289=0," ",IF(H289=" ",0,H289)+K289)</f>
        <v xml:space="preserve"> </v>
      </c>
      <c r="N289" s="726"/>
    </row>
    <row r="290" spans="1:14" x14ac:dyDescent="0.25">
      <c r="A290" s="42"/>
      <c r="B290" s="11"/>
      <c r="C290" s="14" t="s">
        <v>101</v>
      </c>
      <c r="D290" s="11"/>
      <c r="E290" s="737"/>
      <c r="F290" s="736"/>
      <c r="G290" s="157"/>
      <c r="H290" s="867"/>
      <c r="I290" s="736"/>
      <c r="J290" s="131"/>
      <c r="K290" s="735"/>
      <c r="L290" s="736"/>
      <c r="M290" s="737"/>
      <c r="N290" s="736"/>
    </row>
    <row r="291" spans="1:14" s="551" customFormat="1" x14ac:dyDescent="0.25">
      <c r="A291" s="6"/>
      <c r="B291" s="8"/>
      <c r="C291" s="696" t="s">
        <v>341</v>
      </c>
      <c r="D291" s="697"/>
      <c r="E291" s="773" t="str">
        <f>IF(E259=0," ",E259)</f>
        <v xml:space="preserve"> </v>
      </c>
      <c r="F291" s="774"/>
      <c r="G291" s="231"/>
      <c r="H291" s="871" t="str">
        <f>IF(H259=0," ",H259)</f>
        <v xml:space="preserve"> </v>
      </c>
      <c r="I291" s="774"/>
      <c r="J291" s="125"/>
      <c r="K291" s="723"/>
      <c r="L291" s="724"/>
      <c r="M291" s="725" t="str">
        <f>IF(IF(H291=" ",0,H291)+K291=0," ",IF(H291=" ",0,H291)+K291)</f>
        <v xml:space="preserve"> </v>
      </c>
      <c r="N291" s="726"/>
    </row>
    <row r="292" spans="1:14" x14ac:dyDescent="0.25">
      <c r="B292" s="61"/>
      <c r="C292" s="696" t="s">
        <v>168</v>
      </c>
      <c r="D292" s="697"/>
      <c r="E292" s="720"/>
      <c r="F292" s="721"/>
      <c r="G292" s="193">
        <f>G$5</f>
        <v>0</v>
      </c>
      <c r="H292" s="871" t="str">
        <f>IF((E292*G292)=0," ",ROUND((E292*G292),0))</f>
        <v xml:space="preserve"> </v>
      </c>
      <c r="I292" s="774"/>
      <c r="J292" s="125"/>
      <c r="K292" s="723"/>
      <c r="L292" s="724"/>
      <c r="M292" s="725" t="str">
        <f>IF(IF(H292=" ",0,H292)+K292=0," ",IF(H292=" ",0,H292)+K292)</f>
        <v xml:space="preserve"> </v>
      </c>
      <c r="N292" s="726"/>
    </row>
    <row r="293" spans="1:14" ht="12.75" customHeight="1" x14ac:dyDescent="0.25">
      <c r="B293" s="556" t="s">
        <v>123</v>
      </c>
      <c r="C293" s="556"/>
      <c r="D293" s="557"/>
      <c r="E293" s="737"/>
      <c r="F293" s="736"/>
      <c r="G293" s="199"/>
      <c r="H293" s="867"/>
      <c r="I293" s="736"/>
      <c r="J293" s="131"/>
      <c r="K293" s="735"/>
      <c r="L293" s="736"/>
      <c r="M293" s="737"/>
      <c r="N293" s="736"/>
    </row>
    <row r="294" spans="1:14" ht="12.75" customHeight="1" x14ac:dyDescent="0.25">
      <c r="B294" s="65"/>
      <c r="C294" s="67" t="s">
        <v>9</v>
      </c>
      <c r="D294" s="63"/>
      <c r="E294" s="720"/>
      <c r="F294" s="721"/>
      <c r="G294" s="157"/>
      <c r="H294" s="897"/>
      <c r="I294" s="721"/>
      <c r="J294" s="125"/>
      <c r="K294" s="723"/>
      <c r="L294" s="724"/>
      <c r="M294" s="725" t="str">
        <f t="shared" ref="M294:M301" si="31">IF(IF(H294=" ",0,H294)+K294=0," ",IF(H294=" ",0,H294)+K294)</f>
        <v xml:space="preserve"> </v>
      </c>
      <c r="N294" s="726"/>
    </row>
    <row r="295" spans="1:14" ht="12.75" customHeight="1" x14ac:dyDescent="0.25">
      <c r="B295" s="68"/>
      <c r="C295" s="67" t="s">
        <v>11</v>
      </c>
      <c r="D295" s="63"/>
      <c r="E295" s="720"/>
      <c r="F295" s="721"/>
      <c r="G295" s="157"/>
      <c r="H295" s="897"/>
      <c r="I295" s="721"/>
      <c r="J295" s="125"/>
      <c r="K295" s="723"/>
      <c r="L295" s="724"/>
      <c r="M295" s="725" t="str">
        <f t="shared" si="31"/>
        <v xml:space="preserve"> </v>
      </c>
      <c r="N295" s="726"/>
    </row>
    <row r="296" spans="1:14" ht="12.75" customHeight="1" x14ac:dyDescent="0.25">
      <c r="B296" s="68"/>
      <c r="C296" s="67" t="s">
        <v>338</v>
      </c>
      <c r="D296" s="63"/>
      <c r="E296" s="720"/>
      <c r="F296" s="721"/>
      <c r="G296" s="157"/>
      <c r="H296" s="897"/>
      <c r="I296" s="721"/>
      <c r="J296" s="125"/>
      <c r="K296" s="723"/>
      <c r="L296" s="724"/>
      <c r="M296" s="725" t="str">
        <f t="shared" si="31"/>
        <v xml:space="preserve"> </v>
      </c>
      <c r="N296" s="726"/>
    </row>
    <row r="297" spans="1:14" ht="12.75" customHeight="1" x14ac:dyDescent="0.25">
      <c r="B297" s="68"/>
      <c r="C297" s="67" t="s">
        <v>28</v>
      </c>
      <c r="D297" s="63"/>
      <c r="E297" s="720"/>
      <c r="F297" s="721"/>
      <c r="G297" s="157"/>
      <c r="H297" s="897"/>
      <c r="I297" s="721"/>
      <c r="J297" s="125"/>
      <c r="K297" s="723"/>
      <c r="L297" s="724"/>
      <c r="M297" s="725" t="str">
        <f t="shared" si="31"/>
        <v xml:space="preserve"> </v>
      </c>
      <c r="N297" s="726"/>
    </row>
    <row r="298" spans="1:14" ht="12.75" customHeight="1" x14ac:dyDescent="0.25">
      <c r="B298" s="68"/>
      <c r="C298" s="67" t="s">
        <v>339</v>
      </c>
      <c r="D298" s="63"/>
      <c r="E298" s="720"/>
      <c r="F298" s="721"/>
      <c r="G298" s="157"/>
      <c r="H298" s="897"/>
      <c r="I298" s="721"/>
      <c r="J298" s="125"/>
      <c r="K298" s="723"/>
      <c r="L298" s="724"/>
      <c r="M298" s="725" t="str">
        <f t="shared" si="31"/>
        <v xml:space="preserve"> </v>
      </c>
      <c r="N298" s="726"/>
    </row>
    <row r="299" spans="1:14" ht="12.75" customHeight="1" x14ac:dyDescent="0.25">
      <c r="B299" s="68"/>
      <c r="C299" s="67" t="s">
        <v>154</v>
      </c>
      <c r="D299" s="63"/>
      <c r="E299" s="720"/>
      <c r="F299" s="721"/>
      <c r="G299" s="157"/>
      <c r="H299" s="897"/>
      <c r="I299" s="721"/>
      <c r="J299" s="125"/>
      <c r="K299" s="723"/>
      <c r="L299" s="724"/>
      <c r="M299" s="725" t="str">
        <f t="shared" si="31"/>
        <v xml:space="preserve"> </v>
      </c>
      <c r="N299" s="726"/>
    </row>
    <row r="300" spans="1:14" ht="12.75" customHeight="1" x14ac:dyDescent="0.25">
      <c r="B300" s="68"/>
      <c r="C300" s="67" t="s">
        <v>44</v>
      </c>
      <c r="D300" s="63"/>
      <c r="E300" s="720"/>
      <c r="F300" s="721"/>
      <c r="G300" s="157"/>
      <c r="H300" s="897"/>
      <c r="I300" s="721"/>
      <c r="J300" s="125"/>
      <c r="K300" s="723"/>
      <c r="L300" s="724"/>
      <c r="M300" s="725" t="str">
        <f t="shared" si="31"/>
        <v xml:space="preserve"> </v>
      </c>
      <c r="N300" s="726"/>
    </row>
    <row r="301" spans="1:14" ht="12.75" customHeight="1" x14ac:dyDescent="0.25">
      <c r="B301" s="66"/>
      <c r="C301" s="67" t="s">
        <v>23</v>
      </c>
      <c r="D301" s="63"/>
      <c r="E301" s="720"/>
      <c r="F301" s="721"/>
      <c r="G301" s="157"/>
      <c r="H301" s="897"/>
      <c r="I301" s="721"/>
      <c r="J301" s="125"/>
      <c r="K301" s="723"/>
      <c r="L301" s="724"/>
      <c r="M301" s="725" t="str">
        <f t="shared" si="31"/>
        <v xml:space="preserve"> </v>
      </c>
      <c r="N301" s="726"/>
    </row>
    <row r="302" spans="1:14" x14ac:dyDescent="0.25">
      <c r="A302" s="868" t="s">
        <v>35</v>
      </c>
      <c r="B302" s="868"/>
      <c r="C302" s="868"/>
      <c r="D302" s="869"/>
      <c r="E302" s="737"/>
      <c r="F302" s="736"/>
      <c r="G302" s="199"/>
      <c r="H302" s="867"/>
      <c r="I302" s="736"/>
      <c r="J302" s="131"/>
      <c r="K302" s="480"/>
      <c r="L302" s="479"/>
      <c r="M302" s="737"/>
      <c r="N302" s="736"/>
    </row>
    <row r="303" spans="1:14" ht="12.75" customHeight="1" x14ac:dyDescent="0.25">
      <c r="B303" s="67" t="s">
        <v>322</v>
      </c>
      <c r="C303" s="67"/>
      <c r="D303" s="63"/>
      <c r="E303" s="772"/>
      <c r="F303" s="752"/>
      <c r="G303" s="193">
        <f>G$5</f>
        <v>0</v>
      </c>
      <c r="H303" s="871" t="str">
        <f>IF((E303*G303)=0," ",ROUND((E303*G303),0))</f>
        <v xml:space="preserve"> </v>
      </c>
      <c r="I303" s="774"/>
      <c r="J303" s="125"/>
      <c r="K303" s="723"/>
      <c r="L303" s="724"/>
      <c r="M303" s="725" t="str">
        <f>IF(IF(H303=" ",0,H303)+K303=0," ",IF(H303=" ",0,H303)+K303)</f>
        <v xml:space="preserve"> </v>
      </c>
      <c r="N303" s="726"/>
    </row>
    <row r="304" spans="1:14" ht="12.75" customHeight="1" x14ac:dyDescent="0.25">
      <c r="B304" s="67" t="s">
        <v>343</v>
      </c>
      <c r="C304" s="67"/>
      <c r="D304" s="63"/>
      <c r="E304" s="773" t="str">
        <f>IF(E257=0," ",E257)</f>
        <v xml:space="preserve"> </v>
      </c>
      <c r="F304" s="774"/>
      <c r="G304" s="231"/>
      <c r="H304" s="871" t="str">
        <f>IF(H257=0," ",H257)</f>
        <v xml:space="preserve"> </v>
      </c>
      <c r="I304" s="774"/>
      <c r="J304" s="125"/>
      <c r="K304" s="723"/>
      <c r="L304" s="724"/>
      <c r="M304" s="725" t="str">
        <f>IF(IF(H304=" ",0,H304)+K304=0," ",IF(H304=" ",0,H304)+K304)</f>
        <v xml:space="preserve"> </v>
      </c>
      <c r="N304" s="726"/>
    </row>
    <row r="305" spans="1:14" ht="12.75" customHeight="1" x14ac:dyDescent="0.25">
      <c r="B305" s="67" t="s">
        <v>323</v>
      </c>
      <c r="C305" s="67"/>
      <c r="D305" s="63"/>
      <c r="E305" s="773" t="str">
        <f>IF(-E202+F202=0," ",-E202+F202)</f>
        <v xml:space="preserve"> </v>
      </c>
      <c r="F305" s="774"/>
      <c r="G305" s="231"/>
      <c r="H305" s="871" t="str">
        <f>IF(-IF(H202=" ",0,H202)+IF(I202=" ",0,I202)=0," ",-IF(H202=" ",0,H202)+IF(I202=" ",0,I202))</f>
        <v xml:space="preserve"> </v>
      </c>
      <c r="I305" s="774"/>
      <c r="J305" s="125"/>
      <c r="K305" s="723"/>
      <c r="L305" s="724"/>
      <c r="M305" s="725" t="str">
        <f>IF(IF(H305=" ",0,H305)+K305=0," ",IF(H305=" ",0,H305)+K305)</f>
        <v xml:space="preserve"> </v>
      </c>
      <c r="N305" s="726"/>
    </row>
    <row r="306" spans="1:14" ht="12.75" customHeight="1" x14ac:dyDescent="0.25">
      <c r="B306" s="67" t="s">
        <v>344</v>
      </c>
      <c r="C306" s="67"/>
      <c r="D306" s="63"/>
      <c r="E306" s="772"/>
      <c r="F306" s="752"/>
      <c r="G306" s="193">
        <f>G$5</f>
        <v>0</v>
      </c>
      <c r="H306" s="871" t="str">
        <f>IF((E306*G306)=0," ",ROUND((E306*G306),0))</f>
        <v xml:space="preserve"> </v>
      </c>
      <c r="I306" s="774"/>
      <c r="J306" s="125"/>
      <c r="K306" s="723"/>
      <c r="L306" s="724"/>
      <c r="M306" s="725" t="str">
        <f>IF(IF(H306=" ",0,H306)+K306=0," ",IF(H306=" ",0,H306)+K306)</f>
        <v xml:space="preserve"> </v>
      </c>
      <c r="N306" s="726"/>
    </row>
    <row r="307" spans="1:14" ht="12.75" customHeight="1" x14ac:dyDescent="0.25">
      <c r="A307" s="599" t="s">
        <v>170</v>
      </c>
      <c r="B307" s="599"/>
      <c r="C307" s="599"/>
      <c r="D307" s="600"/>
      <c r="E307" s="784"/>
      <c r="F307" s="785"/>
      <c r="G307" s="220"/>
      <c r="H307" s="867"/>
      <c r="I307" s="736"/>
      <c r="J307" s="131"/>
      <c r="K307" s="480"/>
      <c r="L307" s="479"/>
      <c r="M307" s="737"/>
      <c r="N307" s="736"/>
    </row>
    <row r="308" spans="1:14" ht="37.5" customHeight="1" x14ac:dyDescent="0.25">
      <c r="B308" s="556" t="s">
        <v>273</v>
      </c>
      <c r="C308" s="556"/>
      <c r="D308" s="557"/>
      <c r="E308" s="737"/>
      <c r="F308" s="736"/>
      <c r="G308" s="199"/>
      <c r="H308" s="867"/>
      <c r="I308" s="736"/>
      <c r="J308" s="131"/>
      <c r="K308" s="735"/>
      <c r="L308" s="736"/>
      <c r="M308" s="737"/>
      <c r="N308" s="736"/>
    </row>
    <row r="309" spans="1:14" ht="12.75" customHeight="1" x14ac:dyDescent="0.25">
      <c r="C309" s="67" t="s">
        <v>93</v>
      </c>
      <c r="D309" s="63"/>
      <c r="E309" s="773" t="str">
        <f>IF(-E206+F206=0," ",-E206+F206)</f>
        <v xml:space="preserve"> </v>
      </c>
      <c r="F309" s="774"/>
      <c r="G309" s="231"/>
      <c r="H309" s="871" t="str">
        <f>IF(-IF(H206=" ",0,H206)+IF(I206=" ",0,I206)=0," ",-IF(H206=" ",0,H206)+IF(I206=" ",0,I206))</f>
        <v xml:space="preserve"> </v>
      </c>
      <c r="I309" s="774"/>
      <c r="J309" s="125"/>
      <c r="K309" s="723"/>
      <c r="L309" s="724"/>
      <c r="M309" s="725" t="str">
        <f>IF(IF(H309=" ",0,H309)+K309=0," ",IF(H309=" ",0,H309)+K309)</f>
        <v xml:space="preserve"> </v>
      </c>
      <c r="N309" s="726"/>
    </row>
    <row r="310" spans="1:14" ht="12.75" customHeight="1" x14ac:dyDescent="0.25">
      <c r="C310" s="67" t="s">
        <v>125</v>
      </c>
      <c r="D310" s="63"/>
      <c r="E310" s="773" t="str">
        <f>IF(-E166+F166=0," ",-E166+F166)</f>
        <v xml:space="preserve"> </v>
      </c>
      <c r="F310" s="774"/>
      <c r="G310" s="231"/>
      <c r="H310" s="871" t="str">
        <f>IF(-IF(H166=" ",0,H166)+IF(I166=" ",0,I166)=0," ",-IF(H166=" ",0,H166)+IF(I166=" ",0,I166))</f>
        <v xml:space="preserve"> </v>
      </c>
      <c r="I310" s="774"/>
      <c r="J310" s="125"/>
      <c r="K310" s="723"/>
      <c r="L310" s="724"/>
      <c r="M310" s="725" t="str">
        <f>IF(IF(H310=" ",0,H310)+K310=0," ",IF(H310=" ",0,H310)+K310)</f>
        <v xml:space="preserve"> </v>
      </c>
      <c r="N310" s="726"/>
    </row>
    <row r="311" spans="1:14" ht="13.5" customHeight="1" x14ac:dyDescent="0.25">
      <c r="B311" s="556" t="s">
        <v>213</v>
      </c>
      <c r="C311" s="556"/>
      <c r="D311" s="557"/>
      <c r="E311" s="737"/>
      <c r="F311" s="736"/>
      <c r="G311" s="199"/>
      <c r="H311" s="867"/>
      <c r="I311" s="736"/>
      <c r="J311" s="131"/>
      <c r="K311" s="735"/>
      <c r="L311" s="736"/>
      <c r="M311" s="737"/>
      <c r="N311" s="736"/>
    </row>
    <row r="312" spans="1:14" ht="12.75" customHeight="1" x14ac:dyDescent="0.25">
      <c r="C312" s="67" t="s">
        <v>198</v>
      </c>
      <c r="D312" s="63"/>
      <c r="E312" s="772"/>
      <c r="F312" s="752"/>
      <c r="G312" s="157"/>
      <c r="H312" s="933"/>
      <c r="I312" s="752"/>
      <c r="J312" s="125"/>
      <c r="K312" s="723"/>
      <c r="L312" s="724"/>
      <c r="M312" s="725" t="str">
        <f>IF(IF(H312=" ",0,H312)+K312=0," ",IF(H312=" ",0,H312)+K312)</f>
        <v xml:space="preserve"> </v>
      </c>
      <c r="N312" s="726"/>
    </row>
    <row r="313" spans="1:14" ht="12.75" customHeight="1" x14ac:dyDescent="0.25">
      <c r="C313" s="67" t="s">
        <v>214</v>
      </c>
      <c r="D313" s="63"/>
      <c r="E313" s="772"/>
      <c r="F313" s="752"/>
      <c r="G313" s="157"/>
      <c r="H313" s="933"/>
      <c r="I313" s="752"/>
      <c r="J313" s="125"/>
      <c r="K313" s="723"/>
      <c r="L313" s="724"/>
      <c r="M313" s="725" t="str">
        <f>IF(IF(H313=" ",0,H313)+K313=0," ",IF(H313=" ",0,H313)+K313)</f>
        <v xml:space="preserve"> </v>
      </c>
      <c r="N313" s="726"/>
    </row>
    <row r="314" spans="1:14" ht="12.75" customHeight="1" x14ac:dyDescent="0.25">
      <c r="A314" s="7" t="s">
        <v>126</v>
      </c>
      <c r="B314" s="67"/>
      <c r="C314" s="67"/>
      <c r="D314" s="63"/>
      <c r="E314" s="737"/>
      <c r="F314" s="736"/>
      <c r="G314" s="199"/>
      <c r="H314" s="867"/>
      <c r="I314" s="736"/>
      <c r="J314" s="131"/>
      <c r="K314" s="480"/>
      <c r="L314" s="479"/>
      <c r="M314" s="737"/>
      <c r="N314" s="736"/>
    </row>
    <row r="315" spans="1:14" ht="12.75" customHeight="1" x14ac:dyDescent="0.25">
      <c r="B315" s="67" t="s">
        <v>127</v>
      </c>
      <c r="C315" s="67"/>
      <c r="D315" s="63"/>
      <c r="E315" s="720"/>
      <c r="F315" s="721"/>
      <c r="G315" s="193">
        <f t="shared" ref="G315:G321" si="32">G$5</f>
        <v>0</v>
      </c>
      <c r="H315" s="871" t="str">
        <f t="shared" ref="H315:H321" si="33">IF((E315*G315)=0," ",ROUND((E315*G315),0))</f>
        <v xml:space="preserve"> </v>
      </c>
      <c r="I315" s="774"/>
      <c r="J315" s="125"/>
      <c r="K315" s="723"/>
      <c r="L315" s="724"/>
      <c r="M315" s="725" t="str">
        <f t="shared" ref="M315:M321" si="34">IF(IF(H315=" ",0,H315)+K315=0," ",IF(H315=" ",0,H315)+K315)</f>
        <v xml:space="preserve"> </v>
      </c>
      <c r="N315" s="726"/>
    </row>
    <row r="316" spans="1:14" ht="12.75" customHeight="1" x14ac:dyDescent="0.25">
      <c r="B316" s="67" t="s">
        <v>50</v>
      </c>
      <c r="C316" s="67"/>
      <c r="D316" s="63"/>
      <c r="E316" s="720"/>
      <c r="F316" s="721"/>
      <c r="G316" s="193">
        <f t="shared" si="32"/>
        <v>0</v>
      </c>
      <c r="H316" s="871" t="str">
        <f t="shared" si="33"/>
        <v xml:space="preserve"> </v>
      </c>
      <c r="I316" s="774"/>
      <c r="J316" s="125"/>
      <c r="K316" s="723"/>
      <c r="L316" s="724"/>
      <c r="M316" s="725" t="str">
        <f t="shared" si="34"/>
        <v xml:space="preserve"> </v>
      </c>
      <c r="N316" s="726"/>
    </row>
    <row r="317" spans="1:14" ht="12.75" customHeight="1" x14ac:dyDescent="0.25">
      <c r="B317" s="67" t="s">
        <v>128</v>
      </c>
      <c r="C317" s="67"/>
      <c r="D317" s="63"/>
      <c r="E317" s="720"/>
      <c r="F317" s="721"/>
      <c r="G317" s="157"/>
      <c r="H317" s="897"/>
      <c r="I317" s="721"/>
      <c r="J317" s="125"/>
      <c r="K317" s="723"/>
      <c r="L317" s="724"/>
      <c r="M317" s="725" t="str">
        <f t="shared" si="34"/>
        <v xml:space="preserve"> </v>
      </c>
      <c r="N317" s="726"/>
    </row>
    <row r="318" spans="1:14" ht="12.75" customHeight="1" x14ac:dyDescent="0.25">
      <c r="B318" s="67" t="s">
        <v>171</v>
      </c>
      <c r="C318" s="67"/>
      <c r="D318" s="63"/>
      <c r="E318" s="720"/>
      <c r="F318" s="721"/>
      <c r="G318" s="157"/>
      <c r="H318" s="897"/>
      <c r="I318" s="721"/>
      <c r="J318" s="125"/>
      <c r="K318" s="723"/>
      <c r="L318" s="724"/>
      <c r="M318" s="725" t="str">
        <f t="shared" si="34"/>
        <v xml:space="preserve"> </v>
      </c>
      <c r="N318" s="726"/>
    </row>
    <row r="319" spans="1:14" x14ac:dyDescent="0.25">
      <c r="A319" s="42"/>
      <c r="B319" s="11" t="s">
        <v>101</v>
      </c>
      <c r="C319" s="14"/>
      <c r="D319" s="11"/>
      <c r="E319" s="737"/>
      <c r="F319" s="736"/>
      <c r="G319" s="157"/>
      <c r="H319" s="867"/>
      <c r="I319" s="736"/>
      <c r="J319" s="131"/>
      <c r="K319" s="735"/>
      <c r="L319" s="736"/>
      <c r="M319" s="737" t="str">
        <f t="shared" si="34"/>
        <v xml:space="preserve"> </v>
      </c>
      <c r="N319" s="736"/>
    </row>
    <row r="320" spans="1:14" ht="12.75" customHeight="1" x14ac:dyDescent="0.25">
      <c r="B320" s="696" t="s">
        <v>122</v>
      </c>
      <c r="C320" s="696"/>
      <c r="D320" s="697"/>
      <c r="E320" s="720"/>
      <c r="F320" s="721"/>
      <c r="G320" s="193">
        <f t="shared" si="32"/>
        <v>0</v>
      </c>
      <c r="H320" s="871" t="str">
        <f t="shared" si="33"/>
        <v xml:space="preserve"> </v>
      </c>
      <c r="I320" s="774"/>
      <c r="J320" s="125"/>
      <c r="K320" s="723"/>
      <c r="L320" s="724"/>
      <c r="M320" s="725" t="str">
        <f t="shared" si="34"/>
        <v xml:space="preserve"> </v>
      </c>
      <c r="N320" s="726"/>
    </row>
    <row r="321" spans="1:14" ht="12.75" customHeight="1" x14ac:dyDescent="0.25">
      <c r="B321" s="895" t="s">
        <v>122</v>
      </c>
      <c r="C321" s="895"/>
      <c r="D321" s="896"/>
      <c r="E321" s="760"/>
      <c r="F321" s="761"/>
      <c r="G321" s="224">
        <f t="shared" si="32"/>
        <v>0</v>
      </c>
      <c r="H321" s="872" t="str">
        <f t="shared" si="33"/>
        <v xml:space="preserve"> </v>
      </c>
      <c r="I321" s="873"/>
      <c r="J321" s="126"/>
      <c r="K321" s="874"/>
      <c r="L321" s="875"/>
      <c r="M321" s="876" t="str">
        <f t="shared" si="34"/>
        <v xml:space="preserve"> </v>
      </c>
      <c r="N321" s="877"/>
    </row>
    <row r="322" spans="1:14" ht="15" customHeight="1" x14ac:dyDescent="0.3">
      <c r="A322" s="635" t="s">
        <v>235</v>
      </c>
      <c r="B322" s="635"/>
      <c r="C322" s="635"/>
      <c r="D322" s="636"/>
      <c r="E322" s="740">
        <f>SUM(E287:F321)</f>
        <v>0</v>
      </c>
      <c r="F322" s="741"/>
      <c r="G322" s="268"/>
      <c r="H322" s="878">
        <f>SUM(H287:I321)</f>
        <v>0</v>
      </c>
      <c r="I322" s="741"/>
      <c r="J322" s="132"/>
      <c r="K322" s="803">
        <f>SUM(K287:L321)</f>
        <v>0</v>
      </c>
      <c r="L322" s="741"/>
      <c r="M322" s="740">
        <f>SUM(M287:N321)</f>
        <v>0</v>
      </c>
      <c r="N322" s="741"/>
    </row>
    <row r="323" spans="1:14" ht="14.25" customHeight="1" x14ac:dyDescent="0.25">
      <c r="A323" s="885" t="s">
        <v>256</v>
      </c>
      <c r="B323" s="885"/>
      <c r="C323" s="885"/>
      <c r="D323" s="886"/>
      <c r="E323" s="887"/>
      <c r="F323" s="888"/>
      <c r="G323" s="304">
        <f>G$4</f>
        <v>0</v>
      </c>
      <c r="H323" s="889" t="str">
        <f>IF((E323*G323)=0," ",ROUND((E323*G323),0))</f>
        <v xml:space="preserve"> </v>
      </c>
      <c r="I323" s="890"/>
      <c r="J323" s="214"/>
      <c r="K323" s="891"/>
      <c r="L323" s="892"/>
      <c r="M323" s="893" t="str">
        <f>IF(IF(H323=" ",0,H323)+K323=0," ",IF(H323=" ",0,H323)+K323)</f>
        <v xml:space="preserve"> </v>
      </c>
      <c r="N323" s="894"/>
    </row>
    <row r="324" spans="1:14" ht="14.25" customHeight="1" x14ac:dyDescent="0.25">
      <c r="A324" s="858" t="s">
        <v>284</v>
      </c>
      <c r="B324" s="858"/>
      <c r="C324" s="858"/>
      <c r="D324" s="859"/>
      <c r="E324" s="760"/>
      <c r="F324" s="761"/>
      <c r="G324" s="271">
        <f>G$4</f>
        <v>0</v>
      </c>
      <c r="H324" s="937" t="str">
        <f>IF((E324*G324)=0," ",ROUND((E324*G324),0))</f>
        <v xml:space="preserve"> </v>
      </c>
      <c r="I324" s="855"/>
      <c r="J324" s="125"/>
      <c r="K324" s="874"/>
      <c r="L324" s="875"/>
      <c r="M324" s="856" t="str">
        <f>IF(IF(H324=" ",0,H324)+K324=0," ",IF(H324=" ",0,H324)+K324)</f>
        <v xml:space="preserve"> </v>
      </c>
      <c r="N324" s="857"/>
    </row>
    <row r="325" spans="1:14" ht="14.25" customHeight="1" x14ac:dyDescent="0.3">
      <c r="A325" s="635" t="s">
        <v>257</v>
      </c>
      <c r="B325" s="635"/>
      <c r="C325" s="635"/>
      <c r="D325" s="636"/>
      <c r="E325" s="740">
        <f>SUM(E323:F324)</f>
        <v>0</v>
      </c>
      <c r="F325" s="741"/>
      <c r="G325" s="268"/>
      <c r="H325" s="878">
        <f>SUM(H323:I324)</f>
        <v>0</v>
      </c>
      <c r="I325" s="741"/>
      <c r="J325" s="267"/>
      <c r="K325" s="742">
        <f>SUM(K323:L324)</f>
        <v>0</v>
      </c>
      <c r="L325" s="741"/>
      <c r="M325" s="740">
        <f>SUM(M323:N324)</f>
        <v>0</v>
      </c>
      <c r="N325" s="741"/>
    </row>
    <row r="326" spans="1:14" x14ac:dyDescent="0.25">
      <c r="A326" s="206" t="s">
        <v>157</v>
      </c>
      <c r="B326" s="207"/>
      <c r="C326" s="207"/>
      <c r="D326" s="207"/>
      <c r="E326" s="777"/>
      <c r="F326" s="778"/>
      <c r="G326" s="269"/>
      <c r="H326" s="898"/>
      <c r="I326" s="861"/>
      <c r="J326" s="270"/>
      <c r="K326" s="899">
        <f>-H326</f>
        <v>0</v>
      </c>
      <c r="L326" s="900"/>
      <c r="M326" s="811">
        <f>IF(ISERROR(OR(H326,K326)),"",H326+K326)</f>
        <v>0</v>
      </c>
      <c r="N326" s="812"/>
    </row>
    <row r="327" spans="1:14" ht="24" customHeight="1" x14ac:dyDescent="0.3">
      <c r="A327" s="593" t="s">
        <v>130</v>
      </c>
      <c r="B327" s="593"/>
      <c r="C327" s="593"/>
      <c r="D327" s="594"/>
      <c r="E327" s="740">
        <f>SUM(E322,E325,E326)</f>
        <v>0</v>
      </c>
      <c r="F327" s="741"/>
      <c r="G327" s="228"/>
      <c r="H327" s="878">
        <f>SUM(H322,H325,H326)</f>
        <v>0</v>
      </c>
      <c r="I327" s="741"/>
      <c r="J327" s="267"/>
      <c r="K327" s="742">
        <f>SUM(K322,K325,K326)</f>
        <v>0</v>
      </c>
      <c r="L327" s="741"/>
      <c r="M327" s="740">
        <f>SUM(M322,M325,M326)</f>
        <v>0</v>
      </c>
      <c r="N327" s="741"/>
    </row>
    <row r="328" spans="1:14" ht="14.25" customHeight="1" x14ac:dyDescent="0.3">
      <c r="A328" s="117" t="s">
        <v>201</v>
      </c>
      <c r="B328" s="68"/>
      <c r="C328" s="68"/>
      <c r="D328" s="68"/>
      <c r="E328" s="68"/>
      <c r="F328" s="68"/>
      <c r="G328" s="141"/>
      <c r="H328" s="10"/>
      <c r="I328" s="10"/>
      <c r="J328" s="91"/>
      <c r="K328" s="91"/>
      <c r="L328" s="91"/>
      <c r="M328" s="10"/>
      <c r="N328" s="10"/>
    </row>
    <row r="329" spans="1:14" ht="26.25" customHeight="1" x14ac:dyDescent="0.3">
      <c r="A329" s="793" t="s">
        <v>203</v>
      </c>
      <c r="B329" s="793"/>
      <c r="C329" s="793"/>
      <c r="D329" s="793"/>
      <c r="E329" s="793"/>
      <c r="F329" s="793"/>
      <c r="G329" s="793"/>
      <c r="H329" s="793"/>
      <c r="I329" s="793"/>
      <c r="J329" s="793"/>
      <c r="K329" s="793"/>
      <c r="L329" s="793"/>
      <c r="M329" s="793"/>
      <c r="N329" s="793"/>
    </row>
    <row r="330" spans="1:14" s="113" customFormat="1" ht="24.75" customHeight="1" x14ac:dyDescent="0.3">
      <c r="A330" s="167" t="s">
        <v>103</v>
      </c>
      <c r="B330" s="660" t="s">
        <v>347</v>
      </c>
      <c r="C330" s="660"/>
      <c r="D330" s="660"/>
      <c r="E330" s="660"/>
      <c r="F330" s="660"/>
      <c r="G330" s="660"/>
      <c r="H330" s="660"/>
      <c r="I330" s="660"/>
      <c r="J330" s="660"/>
      <c r="K330" s="660"/>
      <c r="L330" s="660"/>
      <c r="M330" s="660"/>
      <c r="N330" s="660"/>
    </row>
    <row r="331" spans="1:14" s="113" customFormat="1" ht="13" x14ac:dyDescent="0.3">
      <c r="A331" s="167"/>
      <c r="B331" s="103"/>
      <c r="C331" s="103"/>
      <c r="D331" s="103"/>
      <c r="E331" s="103"/>
      <c r="F331" s="103"/>
      <c r="G331" s="103"/>
      <c r="H331" s="103"/>
      <c r="I331" s="103"/>
      <c r="J331" s="103"/>
      <c r="K331" s="103"/>
      <c r="L331" s="103"/>
      <c r="M331" s="103"/>
      <c r="N331" s="103"/>
    </row>
    <row r="332" spans="1:14" ht="15.75" customHeight="1" x14ac:dyDescent="0.25">
      <c r="A332" s="601" t="s">
        <v>286</v>
      </c>
      <c r="B332" s="602"/>
      <c r="C332" s="602"/>
      <c r="D332" s="602"/>
      <c r="E332" s="602"/>
      <c r="F332" s="602"/>
      <c r="G332" s="602"/>
      <c r="H332" s="602"/>
      <c r="I332" s="602"/>
      <c r="J332" s="602"/>
      <c r="K332" s="602"/>
      <c r="L332" s="602"/>
      <c r="M332" s="602"/>
      <c r="N332" s="603"/>
    </row>
    <row r="333" spans="1:14" s="54" customFormat="1" ht="12" customHeight="1" x14ac:dyDescent="0.25">
      <c r="A333" s="105"/>
      <c r="B333" s="105"/>
      <c r="C333" s="105"/>
      <c r="D333" s="105"/>
      <c r="E333" s="910" t="s">
        <v>182</v>
      </c>
      <c r="F333" s="912"/>
      <c r="G333" s="153" t="s">
        <v>181</v>
      </c>
      <c r="H333" s="913" t="s">
        <v>178</v>
      </c>
      <c r="I333" s="914"/>
      <c r="J333" s="910" t="s">
        <v>177</v>
      </c>
      <c r="K333" s="911"/>
      <c r="L333" s="912"/>
      <c r="M333" s="910" t="s">
        <v>195</v>
      </c>
      <c r="N333" s="912"/>
    </row>
    <row r="334" spans="1:14" s="51" customFormat="1" ht="13.5" customHeight="1" x14ac:dyDescent="0.25">
      <c r="A334" s="637"/>
      <c r="B334" s="638"/>
      <c r="C334" s="638"/>
      <c r="D334" s="639"/>
      <c r="E334" s="620" t="s">
        <v>172</v>
      </c>
      <c r="F334" s="622"/>
      <c r="G334" s="806" t="s">
        <v>173</v>
      </c>
      <c r="H334" s="883" t="s">
        <v>179</v>
      </c>
      <c r="I334" s="622"/>
      <c r="J334" s="620" t="s">
        <v>150</v>
      </c>
      <c r="K334" s="621"/>
      <c r="L334" s="622"/>
      <c r="M334" s="620" t="s">
        <v>111</v>
      </c>
      <c r="N334" s="622"/>
    </row>
    <row r="335" spans="1:14" s="51" customFormat="1" ht="11.25" customHeight="1" x14ac:dyDescent="0.25">
      <c r="A335" s="640"/>
      <c r="B335" s="641"/>
      <c r="C335" s="641"/>
      <c r="D335" s="642"/>
      <c r="E335" s="623"/>
      <c r="F335" s="625"/>
      <c r="G335" s="807"/>
      <c r="H335" s="884"/>
      <c r="I335" s="625"/>
      <c r="J335" s="623"/>
      <c r="K335" s="624"/>
      <c r="L335" s="625"/>
      <c r="M335" s="623"/>
      <c r="N335" s="625"/>
    </row>
    <row r="336" spans="1:14" ht="14.25" customHeight="1" x14ac:dyDescent="0.3">
      <c r="A336" s="881" t="s">
        <v>131</v>
      </c>
      <c r="B336" s="881"/>
      <c r="C336" s="881"/>
      <c r="D336" s="882"/>
      <c r="E336" s="935"/>
      <c r="F336" s="936"/>
      <c r="G336" s="158"/>
      <c r="H336" s="925"/>
      <c r="I336" s="926"/>
      <c r="J336" s="58"/>
      <c r="K336" s="917"/>
      <c r="L336" s="918"/>
      <c r="M336" s="927"/>
      <c r="N336" s="926"/>
    </row>
    <row r="337" spans="1:14" x14ac:dyDescent="0.25">
      <c r="A337" s="11" t="s">
        <v>132</v>
      </c>
      <c r="B337" s="110"/>
      <c r="C337" s="110"/>
      <c r="D337" s="110"/>
      <c r="E337" s="737"/>
      <c r="F337" s="736"/>
      <c r="G337" s="157"/>
      <c r="H337" s="867"/>
      <c r="I337" s="736"/>
      <c r="J337" s="131"/>
      <c r="K337" s="735"/>
      <c r="L337" s="736"/>
      <c r="M337" s="737"/>
      <c r="N337" s="736"/>
    </row>
    <row r="338" spans="1:14" x14ac:dyDescent="0.25">
      <c r="A338" s="11"/>
      <c r="B338" s="11" t="s">
        <v>327</v>
      </c>
      <c r="C338" s="14"/>
      <c r="D338" s="11"/>
      <c r="E338" s="720"/>
      <c r="F338" s="721"/>
      <c r="G338" s="200">
        <f>G$5</f>
        <v>0</v>
      </c>
      <c r="H338" s="871" t="str">
        <f>IF((E338*G338)=0," ",ROUND((E338*G338),0))</f>
        <v xml:space="preserve"> </v>
      </c>
      <c r="I338" s="774"/>
      <c r="J338" s="125"/>
      <c r="K338" s="723"/>
      <c r="L338" s="724"/>
      <c r="M338" s="725" t="str">
        <f>IF(IF(H338=" ",0,H338)+K338=0," ",IF(H338=" ",0,H338)+K338)</f>
        <v xml:space="preserve"> </v>
      </c>
      <c r="N338" s="726"/>
    </row>
    <row r="339" spans="1:14" x14ac:dyDescent="0.25">
      <c r="A339" s="11"/>
      <c r="B339" s="11" t="s">
        <v>328</v>
      </c>
      <c r="C339" s="14"/>
      <c r="D339" s="11"/>
      <c r="E339" s="720"/>
      <c r="F339" s="721"/>
      <c r="G339" s="200">
        <f>G$5</f>
        <v>0</v>
      </c>
      <c r="H339" s="871" t="str">
        <f>IF((E339*G339)=0," ",ROUND((E339*G339),0))</f>
        <v xml:space="preserve"> </v>
      </c>
      <c r="I339" s="774"/>
      <c r="J339" s="125"/>
      <c r="K339" s="723"/>
      <c r="L339" s="724"/>
      <c r="M339" s="725" t="str">
        <f>IF(IF(H339=" ",0,H339)+K339=0," ",IF(H339=" ",0,H339)+K339)</f>
        <v xml:space="preserve"> </v>
      </c>
      <c r="N339" s="726"/>
    </row>
    <row r="340" spans="1:14" x14ac:dyDescent="0.25">
      <c r="A340" s="11" t="s">
        <v>133</v>
      </c>
      <c r="B340" s="542"/>
      <c r="C340" s="14"/>
      <c r="D340" s="11"/>
      <c r="E340" s="737"/>
      <c r="F340" s="736"/>
      <c r="G340" s="157"/>
      <c r="H340" s="867"/>
      <c r="I340" s="736"/>
      <c r="J340" s="131"/>
      <c r="K340" s="735"/>
      <c r="L340" s="736"/>
      <c r="M340" s="737"/>
      <c r="N340" s="736"/>
    </row>
    <row r="341" spans="1:14" x14ac:dyDescent="0.25">
      <c r="A341" s="11"/>
      <c r="B341" s="11" t="s">
        <v>329</v>
      </c>
      <c r="C341" s="14"/>
      <c r="D341" s="11"/>
      <c r="E341" s="720"/>
      <c r="F341" s="721"/>
      <c r="G341" s="200">
        <f>G$5</f>
        <v>0</v>
      </c>
      <c r="H341" s="871" t="str">
        <f>IF((E341*G341)=0," ",ROUND((E341*G341),0))</f>
        <v xml:space="preserve"> </v>
      </c>
      <c r="I341" s="774"/>
      <c r="J341" s="125"/>
      <c r="K341" s="723"/>
      <c r="L341" s="724"/>
      <c r="M341" s="725" t="str">
        <f>IF(IF(H341=" ",0,H341)+K341=0," ",IF(H341=" ",0,H341)+K341)</f>
        <v xml:space="preserve"> </v>
      </c>
      <c r="N341" s="726"/>
    </row>
    <row r="342" spans="1:14" x14ac:dyDescent="0.25">
      <c r="A342" s="11"/>
      <c r="B342" s="11" t="s">
        <v>101</v>
      </c>
      <c r="C342" s="14"/>
      <c r="D342" s="11"/>
      <c r="E342" s="720"/>
      <c r="F342" s="721"/>
      <c r="G342" s="200">
        <f>G$5</f>
        <v>0</v>
      </c>
      <c r="H342" s="871" t="str">
        <f>IF((E342*G342)=0," ",ROUND((E342*G342),0))</f>
        <v xml:space="preserve"> </v>
      </c>
      <c r="I342" s="774"/>
      <c r="J342" s="125"/>
      <c r="K342" s="723"/>
      <c r="L342" s="724"/>
      <c r="M342" s="725" t="str">
        <f>IF(IF(H342=" ",0,H342)+K342=0," ",IF(H342=" ",0,H342)+K342)</f>
        <v xml:space="preserve"> </v>
      </c>
      <c r="N342" s="726"/>
    </row>
    <row r="343" spans="1:14" x14ac:dyDescent="0.25">
      <c r="A343" s="11" t="s">
        <v>134</v>
      </c>
      <c r="B343" s="11"/>
      <c r="C343" s="71"/>
      <c r="D343" s="72"/>
      <c r="E343" s="737"/>
      <c r="F343" s="736"/>
      <c r="G343" s="157"/>
      <c r="H343" s="867"/>
      <c r="I343" s="736"/>
      <c r="J343" s="131"/>
      <c r="K343" s="735"/>
      <c r="L343" s="736"/>
      <c r="M343" s="737"/>
      <c r="N343" s="736"/>
    </row>
    <row r="344" spans="1:14" x14ac:dyDescent="0.25">
      <c r="A344" s="11"/>
      <c r="B344" s="11" t="s">
        <v>301</v>
      </c>
      <c r="C344" s="11"/>
      <c r="D344" s="11"/>
      <c r="E344" s="737"/>
      <c r="F344" s="736"/>
      <c r="G344" s="198"/>
      <c r="H344" s="867"/>
      <c r="I344" s="736"/>
      <c r="J344" s="131"/>
      <c r="K344" s="735"/>
      <c r="L344" s="736"/>
      <c r="M344" s="737"/>
      <c r="N344" s="736"/>
    </row>
    <row r="345" spans="1:14" x14ac:dyDescent="0.25">
      <c r="A345" s="11"/>
      <c r="B345" s="11"/>
      <c r="C345" s="11" t="s">
        <v>302</v>
      </c>
      <c r="D345" s="11"/>
      <c r="E345" s="720"/>
      <c r="F345" s="721"/>
      <c r="G345" s="200">
        <f>G$5</f>
        <v>0</v>
      </c>
      <c r="H345" s="871" t="str">
        <f>IF((E345*G345)=0," ",ROUND((E345*G345),0))</f>
        <v xml:space="preserve"> </v>
      </c>
      <c r="I345" s="774"/>
      <c r="J345" s="125"/>
      <c r="K345" s="723"/>
      <c r="L345" s="724"/>
      <c r="M345" s="725" t="str">
        <f>IF(IF(H345=" ",0,H345)+K345=0," ",IF(H345=" ",0,H345)+K345)</f>
        <v xml:space="preserve"> </v>
      </c>
      <c r="N345" s="726"/>
    </row>
    <row r="346" spans="1:14" x14ac:dyDescent="0.25">
      <c r="A346" s="11"/>
      <c r="B346" s="11"/>
      <c r="C346" s="11" t="s">
        <v>303</v>
      </c>
      <c r="D346" s="11"/>
      <c r="E346" s="720"/>
      <c r="F346" s="721"/>
      <c r="G346" s="200">
        <f>G$5</f>
        <v>0</v>
      </c>
      <c r="H346" s="871" t="str">
        <f>IF((E346*G346)=0," ",ROUND((E346*G346),0))</f>
        <v xml:space="preserve"> </v>
      </c>
      <c r="I346" s="774"/>
      <c r="J346" s="125"/>
      <c r="K346" s="723"/>
      <c r="L346" s="724"/>
      <c r="M346" s="725" t="str">
        <f>IF(IF(H346=" ",0,H346)+K346=0," ",IF(H346=" ",0,H346)+K346)</f>
        <v xml:space="preserve"> </v>
      </c>
      <c r="N346" s="726"/>
    </row>
    <row r="347" spans="1:14" x14ac:dyDescent="0.25">
      <c r="A347" s="11"/>
      <c r="B347" s="11" t="s">
        <v>304</v>
      </c>
      <c r="C347" s="11"/>
      <c r="D347" s="11"/>
      <c r="E347" s="720"/>
      <c r="F347" s="721"/>
      <c r="G347" s="200">
        <f>G$5</f>
        <v>0</v>
      </c>
      <c r="H347" s="871" t="str">
        <f>IF((E347*G347)=0," ",ROUND((E347*G347),0))</f>
        <v xml:space="preserve"> </v>
      </c>
      <c r="I347" s="774"/>
      <c r="J347" s="125"/>
      <c r="K347" s="723"/>
      <c r="L347" s="724"/>
      <c r="M347" s="725" t="str">
        <f>IF(IF(H347=" ",0,H347)+K347=0," ",IF(H347=" ",0,H347)+K347)</f>
        <v xml:space="preserve"> </v>
      </c>
      <c r="N347" s="726"/>
    </row>
    <row r="348" spans="1:14" x14ac:dyDescent="0.25">
      <c r="A348" s="11" t="s">
        <v>7</v>
      </c>
      <c r="B348" s="11"/>
      <c r="C348" s="14"/>
      <c r="D348" s="11"/>
      <c r="E348" s="737"/>
      <c r="F348" s="736"/>
      <c r="G348" s="157"/>
      <c r="H348" s="867"/>
      <c r="I348" s="736"/>
      <c r="J348" s="131"/>
      <c r="K348" s="735"/>
      <c r="L348" s="736"/>
      <c r="M348" s="737"/>
      <c r="N348" s="736"/>
    </row>
    <row r="349" spans="1:14" x14ac:dyDescent="0.25">
      <c r="B349" s="694" t="s">
        <v>135</v>
      </c>
      <c r="C349" s="694"/>
      <c r="D349" s="695"/>
      <c r="E349" s="737"/>
      <c r="F349" s="736"/>
      <c r="G349" s="198"/>
      <c r="H349" s="867"/>
      <c r="I349" s="736"/>
      <c r="J349" s="131"/>
      <c r="K349" s="735"/>
      <c r="L349" s="736"/>
      <c r="M349" s="737"/>
      <c r="N349" s="736"/>
    </row>
    <row r="350" spans="1:14" x14ac:dyDescent="0.25">
      <c r="B350" s="12"/>
      <c r="C350" s="14" t="s">
        <v>136</v>
      </c>
      <c r="D350" s="11"/>
      <c r="E350" s="720"/>
      <c r="F350" s="721"/>
      <c r="G350" s="200">
        <f>G$5</f>
        <v>0</v>
      </c>
      <c r="H350" s="871" t="str">
        <f>IF((E350*G350)=0," ",ROUND((E350*G350),0))</f>
        <v xml:space="preserve"> </v>
      </c>
      <c r="I350" s="774"/>
      <c r="J350" s="125"/>
      <c r="K350" s="723"/>
      <c r="L350" s="724"/>
      <c r="M350" s="725" t="str">
        <f>IF(IF(H350=" ",0,H350)+K350=0," ",IF(H350=" ",0,H350)+K350)</f>
        <v xml:space="preserve"> </v>
      </c>
      <c r="N350" s="726"/>
    </row>
    <row r="351" spans="1:14" ht="12.75" customHeight="1" x14ac:dyDescent="0.25">
      <c r="B351" s="73"/>
      <c r="C351" s="74" t="s">
        <v>137</v>
      </c>
      <c r="D351" s="74"/>
      <c r="E351" s="720"/>
      <c r="F351" s="721"/>
      <c r="G351" s="200">
        <f>G$5</f>
        <v>0</v>
      </c>
      <c r="H351" s="871" t="str">
        <f>IF((E351*G351)=0," ",ROUND((E351*G351),0))</f>
        <v xml:space="preserve"> </v>
      </c>
      <c r="I351" s="774"/>
      <c r="J351" s="125"/>
      <c r="K351" s="723"/>
      <c r="L351" s="724"/>
      <c r="M351" s="725" t="str">
        <f>IF(IF(H351=" ",0,H351)+K351=0," ",IF(H351=" ",0,H351)+K351)</f>
        <v xml:space="preserve"> </v>
      </c>
      <c r="N351" s="726"/>
    </row>
    <row r="352" spans="1:14" ht="12.75" customHeight="1" x14ac:dyDescent="0.25">
      <c r="B352" s="73"/>
      <c r="C352" s="74" t="s">
        <v>138</v>
      </c>
      <c r="D352" s="74"/>
      <c r="E352" s="720"/>
      <c r="F352" s="721"/>
      <c r="G352" s="200">
        <f>G$5</f>
        <v>0</v>
      </c>
      <c r="H352" s="871" t="str">
        <f>IF((E352*G352)=0," ",ROUND((E352*G352),0))</f>
        <v xml:space="preserve"> </v>
      </c>
      <c r="I352" s="774"/>
      <c r="J352" s="125"/>
      <c r="K352" s="723"/>
      <c r="L352" s="724"/>
      <c r="M352" s="725" t="str">
        <f>IF(IF(H352=" ",0,H352)+K352=0," ",IF(H352=" ",0,H352)+K352)</f>
        <v xml:space="preserve"> </v>
      </c>
      <c r="N352" s="726"/>
    </row>
    <row r="353" spans="1:14" ht="12.75" customHeight="1" x14ac:dyDescent="0.25">
      <c r="B353" s="76"/>
      <c r="C353" s="74" t="s">
        <v>139</v>
      </c>
      <c r="D353" s="74"/>
      <c r="E353" s="720"/>
      <c r="F353" s="721"/>
      <c r="G353" s="200">
        <f>G$5</f>
        <v>0</v>
      </c>
      <c r="H353" s="871" t="str">
        <f>IF((E353*G353)=0," ",ROUND((E353*G353),0))</f>
        <v xml:space="preserve"> </v>
      </c>
      <c r="I353" s="774"/>
      <c r="J353" s="125"/>
      <c r="K353" s="723"/>
      <c r="L353" s="724"/>
      <c r="M353" s="725" t="str">
        <f>IF(IF(H353=" ",0,H353)+K353=0," ",IF(H353=" ",0,H353)+K353)</f>
        <v xml:space="preserve"> </v>
      </c>
      <c r="N353" s="726"/>
    </row>
    <row r="354" spans="1:14" x14ac:dyDescent="0.25">
      <c r="B354" s="74" t="s">
        <v>140</v>
      </c>
      <c r="C354" s="74"/>
      <c r="D354" s="74"/>
      <c r="E354" s="720"/>
      <c r="F354" s="721"/>
      <c r="G354" s="200">
        <f>G$5</f>
        <v>0</v>
      </c>
      <c r="H354" s="871" t="str">
        <f>IF((E354*G354)=0," ",ROUND((E354*G354),0))</f>
        <v xml:space="preserve"> </v>
      </c>
      <c r="I354" s="774"/>
      <c r="J354" s="128"/>
      <c r="K354" s="723"/>
      <c r="L354" s="724"/>
      <c r="M354" s="725" t="str">
        <f>IF(IF(H354=" ",0,H354)+K354=0," ",IF(H354=" ",0,H354)+K354)</f>
        <v xml:space="preserve"> </v>
      </c>
      <c r="N354" s="726"/>
    </row>
    <row r="355" spans="1:14" x14ac:dyDescent="0.25">
      <c r="A355" s="11" t="s">
        <v>141</v>
      </c>
      <c r="B355" s="74"/>
      <c r="C355" s="74"/>
      <c r="D355" s="74"/>
      <c r="E355" s="737"/>
      <c r="F355" s="736"/>
      <c r="G355" s="159"/>
      <c r="H355" s="867"/>
      <c r="I355" s="736"/>
      <c r="J355" s="131"/>
      <c r="K355" s="735"/>
      <c r="L355" s="736"/>
      <c r="M355" s="737"/>
      <c r="N355" s="736"/>
    </row>
    <row r="356" spans="1:14" x14ac:dyDescent="0.25">
      <c r="B356" s="11" t="s">
        <v>142</v>
      </c>
      <c r="C356" s="11"/>
      <c r="D356" s="11"/>
      <c r="E356" s="737"/>
      <c r="F356" s="736"/>
      <c r="G356" s="157"/>
      <c r="H356" s="867"/>
      <c r="I356" s="736"/>
      <c r="J356" s="131"/>
      <c r="K356" s="735"/>
      <c r="L356" s="736"/>
      <c r="M356" s="737"/>
      <c r="N356" s="736"/>
    </row>
    <row r="357" spans="1:14" x14ac:dyDescent="0.25">
      <c r="B357" s="12"/>
      <c r="C357" s="11" t="s">
        <v>32</v>
      </c>
      <c r="D357" s="11"/>
      <c r="E357" s="720"/>
      <c r="F357" s="721"/>
      <c r="G357" s="200">
        <f>G$5</f>
        <v>0</v>
      </c>
      <c r="H357" s="871" t="str">
        <f>IF((E357*G357)=0," ",ROUND((E357*G357),0))</f>
        <v xml:space="preserve"> </v>
      </c>
      <c r="I357" s="774"/>
      <c r="J357" s="128"/>
      <c r="K357" s="723"/>
      <c r="L357" s="724"/>
      <c r="M357" s="725" t="str">
        <f>IF(IF(H357=" ",0,H357)+K357=0," ",IF(H357=" ",0,H357)+K357)</f>
        <v xml:space="preserve"> </v>
      </c>
      <c r="N357" s="726"/>
    </row>
    <row r="358" spans="1:14" x14ac:dyDescent="0.25">
      <c r="B358" s="8"/>
      <c r="C358" s="275" t="s">
        <v>22</v>
      </c>
      <c r="D358" s="275"/>
      <c r="E358" s="720"/>
      <c r="F358" s="721"/>
      <c r="G358" s="200">
        <f>G$5</f>
        <v>0</v>
      </c>
      <c r="H358" s="871" t="str">
        <f>IF((E358*G358)=0," ",ROUND((E358*G358),0))</f>
        <v xml:space="preserve"> </v>
      </c>
      <c r="I358" s="774"/>
      <c r="J358" s="128"/>
      <c r="K358" s="723"/>
      <c r="L358" s="724"/>
      <c r="M358" s="725" t="str">
        <f>IF(IF(H358=" ",0,H358)+K358=0," ",IF(H358=" ",0,H358)+K358)</f>
        <v xml:space="preserve"> </v>
      </c>
      <c r="N358" s="726"/>
    </row>
    <row r="359" spans="1:14" x14ac:dyDescent="0.25">
      <c r="B359" s="61"/>
      <c r="C359" s="275" t="s">
        <v>101</v>
      </c>
      <c r="D359" s="275"/>
      <c r="E359" s="720"/>
      <c r="F359" s="721"/>
      <c r="G359" s="200">
        <f>G$5</f>
        <v>0</v>
      </c>
      <c r="H359" s="871" t="str">
        <f>IF((E359*G359)=0," ",ROUND((E359*G359),0))</f>
        <v xml:space="preserve"> </v>
      </c>
      <c r="I359" s="774"/>
      <c r="J359" s="128"/>
      <c r="K359" s="723"/>
      <c r="L359" s="724"/>
      <c r="M359" s="725" t="str">
        <f>IF(IF(H359=" ",0,H359)+K359=0," ",IF(H359=" ",0,H359)+K359)</f>
        <v xml:space="preserve"> </v>
      </c>
      <c r="N359" s="726"/>
    </row>
    <row r="360" spans="1:14" x14ac:dyDescent="0.25">
      <c r="B360" s="11" t="s">
        <v>143</v>
      </c>
      <c r="C360" s="275"/>
      <c r="D360" s="275"/>
      <c r="E360" s="737"/>
      <c r="F360" s="736"/>
      <c r="G360" s="157"/>
      <c r="H360" s="867"/>
      <c r="I360" s="736"/>
      <c r="J360" s="131"/>
      <c r="K360" s="735"/>
      <c r="L360" s="736"/>
      <c r="M360" s="737"/>
      <c r="N360" s="736"/>
    </row>
    <row r="361" spans="1:14" x14ac:dyDescent="0.25">
      <c r="B361" s="11"/>
      <c r="C361" s="275" t="s">
        <v>22</v>
      </c>
      <c r="D361" s="275"/>
      <c r="E361" s="720"/>
      <c r="F361" s="721"/>
      <c r="G361" s="200">
        <f>G$5</f>
        <v>0</v>
      </c>
      <c r="H361" s="871" t="str">
        <f>IF((E361*G361)=0," ",ROUND((E361*G361),0))</f>
        <v xml:space="preserve"> </v>
      </c>
      <c r="I361" s="774"/>
      <c r="J361" s="128"/>
      <c r="K361" s="723"/>
      <c r="L361" s="724"/>
      <c r="M361" s="725" t="str">
        <f>IF(IF(H361=" ",0,H361)+K361=0," ",IF(H361=" ",0,H361)+K361)</f>
        <v xml:space="preserve"> </v>
      </c>
      <c r="N361" s="726"/>
    </row>
    <row r="362" spans="1:14" x14ac:dyDescent="0.25">
      <c r="B362" s="11"/>
      <c r="C362" s="275" t="s">
        <v>101</v>
      </c>
      <c r="D362" s="275"/>
      <c r="E362" s="720"/>
      <c r="F362" s="721"/>
      <c r="G362" s="200">
        <f>G$5</f>
        <v>0</v>
      </c>
      <c r="H362" s="871" t="str">
        <f>IF((E362*G362)=0," ",ROUND((E362*G362),0))</f>
        <v xml:space="preserve"> </v>
      </c>
      <c r="I362" s="774"/>
      <c r="J362" s="128"/>
      <c r="K362" s="723"/>
      <c r="L362" s="724"/>
      <c r="M362" s="725" t="str">
        <f>IF(IF(H362=" ",0,H362)+K362=0," ",IF(H362=" ",0,H362)+K362)</f>
        <v xml:space="preserve"> </v>
      </c>
      <c r="N362" s="726"/>
    </row>
    <row r="363" spans="1:14" x14ac:dyDescent="0.25">
      <c r="A363" s="12" t="s">
        <v>331</v>
      </c>
      <c r="B363" s="11"/>
      <c r="C363" s="275"/>
      <c r="D363" s="275"/>
      <c r="E363" s="737" t="str">
        <f>E287</f>
        <v xml:space="preserve"> </v>
      </c>
      <c r="F363" s="736"/>
      <c r="G363" s="157"/>
      <c r="H363" s="867" t="str">
        <f>H287</f>
        <v xml:space="preserve"> </v>
      </c>
      <c r="I363" s="736"/>
      <c r="J363" s="131"/>
      <c r="K363" s="735"/>
      <c r="L363" s="736"/>
      <c r="M363" s="737" t="str">
        <f>IF(IF(H363=" ",0,H363)+K363=0," ",IF(H363=" ",0,H363)+K363)</f>
        <v xml:space="preserve"> </v>
      </c>
      <c r="N363" s="736"/>
    </row>
    <row r="364" spans="1:14" x14ac:dyDescent="0.25">
      <c r="A364" s="12"/>
      <c r="B364" s="11" t="s">
        <v>332</v>
      </c>
      <c r="C364" s="275"/>
      <c r="D364" s="275"/>
      <c r="E364" s="773" t="str">
        <f>IF(E258=0," ",E258)</f>
        <v xml:space="preserve"> </v>
      </c>
      <c r="F364" s="774"/>
      <c r="G364" s="232"/>
      <c r="H364" s="871" t="str">
        <f>IF(H258=0," ",H258)</f>
        <v xml:space="preserve"> </v>
      </c>
      <c r="I364" s="774"/>
      <c r="J364" s="128"/>
      <c r="K364" s="723"/>
      <c r="L364" s="724"/>
      <c r="M364" s="725" t="str">
        <f>IF(IF(H364=" ",0,H364)+K364=0," ",IF(H364=" ",0,H364)+K364)</f>
        <v xml:space="preserve"> </v>
      </c>
      <c r="N364" s="726"/>
    </row>
    <row r="365" spans="1:14" x14ac:dyDescent="0.25">
      <c r="A365" s="12"/>
      <c r="B365" s="11" t="s">
        <v>319</v>
      </c>
      <c r="C365" s="275"/>
      <c r="D365" s="275"/>
      <c r="E365" s="720"/>
      <c r="F365" s="721"/>
      <c r="G365" s="200">
        <f>G$5</f>
        <v>0</v>
      </c>
      <c r="H365" s="871" t="str">
        <f>IF((E365*G365)=0," ",ROUND((E365*G365),0))</f>
        <v xml:space="preserve"> </v>
      </c>
      <c r="I365" s="774"/>
      <c r="J365" s="128"/>
      <c r="K365" s="723"/>
      <c r="L365" s="724"/>
      <c r="M365" s="725" t="str">
        <f>IF(IF(H365=" ",0,H365)+K365=0," ",IF(H365=" ",0,H365)+K365)</f>
        <v xml:space="preserve"> </v>
      </c>
      <c r="N365" s="726"/>
    </row>
    <row r="366" spans="1:14" x14ac:dyDescent="0.25">
      <c r="A366" s="12" t="s">
        <v>101</v>
      </c>
      <c r="B366" s="12"/>
      <c r="C366" s="12"/>
      <c r="D366" s="12"/>
      <c r="E366" s="737"/>
      <c r="F366" s="736"/>
      <c r="G366" s="201"/>
      <c r="H366" s="867"/>
      <c r="I366" s="736"/>
      <c r="J366" s="131"/>
      <c r="K366" s="735"/>
      <c r="L366" s="736"/>
      <c r="M366" s="737"/>
      <c r="N366" s="736"/>
    </row>
    <row r="367" spans="1:14" x14ac:dyDescent="0.25">
      <c r="A367" s="16"/>
      <c r="B367" s="694" t="s">
        <v>167</v>
      </c>
      <c r="C367" s="694"/>
      <c r="D367" s="695"/>
      <c r="E367" s="720"/>
      <c r="F367" s="721"/>
      <c r="G367" s="200">
        <f>G$5</f>
        <v>0</v>
      </c>
      <c r="H367" s="871" t="str">
        <f>IF((E367*G367)=0," ",ROUND((E367*G367),0))</f>
        <v xml:space="preserve"> </v>
      </c>
      <c r="I367" s="774"/>
      <c r="J367" s="128"/>
      <c r="K367" s="723"/>
      <c r="L367" s="724"/>
      <c r="M367" s="725" t="str">
        <f>IF(IF(H367=" ",0,H367)+K367=0," ",IF(H367=" ",0,H367)+K367)</f>
        <v xml:space="preserve"> </v>
      </c>
      <c r="N367" s="726"/>
    </row>
    <row r="368" spans="1:14" x14ac:dyDescent="0.25">
      <c r="A368" s="16"/>
      <c r="B368" s="694" t="s">
        <v>167</v>
      </c>
      <c r="C368" s="694"/>
      <c r="D368" s="695"/>
      <c r="E368" s="879"/>
      <c r="F368" s="880"/>
      <c r="G368" s="200">
        <f>G$5</f>
        <v>0</v>
      </c>
      <c r="H368" s="871" t="str">
        <f>IF((E368*G368)=0," ",ROUND((E368*G368),0))</f>
        <v xml:space="preserve"> </v>
      </c>
      <c r="I368" s="774"/>
      <c r="J368" s="128"/>
      <c r="K368" s="723"/>
      <c r="L368" s="724"/>
      <c r="M368" s="725" t="str">
        <f>IF(IF(H368=" ",0,H368)+K368=0," ",IF(H368=" ",0,H368)+K368)</f>
        <v xml:space="preserve"> </v>
      </c>
      <c r="N368" s="726"/>
    </row>
    <row r="369" spans="1:14" x14ac:dyDescent="0.25">
      <c r="A369" s="114"/>
      <c r="B369" s="688" t="s">
        <v>167</v>
      </c>
      <c r="C369" s="688"/>
      <c r="D369" s="689"/>
      <c r="E369" s="760"/>
      <c r="F369" s="761"/>
      <c r="G369" s="200">
        <f>G$5</f>
        <v>0</v>
      </c>
      <c r="H369" s="872" t="str">
        <f>IF((E369*G369)=0," ",ROUND((E369*G369),0))</f>
        <v xml:space="preserve"> </v>
      </c>
      <c r="I369" s="873"/>
      <c r="J369" s="163"/>
      <c r="K369" s="874"/>
      <c r="L369" s="875"/>
      <c r="M369" s="876" t="str">
        <f>IF(IF(H369=" ",0,H369)+K369=0," ",IF(H369=" ",0,H369)+K369)</f>
        <v xml:space="preserve"> </v>
      </c>
      <c r="N369" s="877"/>
    </row>
    <row r="370" spans="1:14" ht="13.5" customHeight="1" x14ac:dyDescent="0.25">
      <c r="A370" s="593" t="s">
        <v>144</v>
      </c>
      <c r="B370" s="593"/>
      <c r="C370" s="593"/>
      <c r="D370" s="594"/>
      <c r="E370" s="740">
        <f>SUM(E337:F369)</f>
        <v>0</v>
      </c>
      <c r="F370" s="741"/>
      <c r="G370" s="229"/>
      <c r="H370" s="878">
        <f>SUM(H337:I369)</f>
        <v>0</v>
      </c>
      <c r="I370" s="741"/>
      <c r="J370" s="132"/>
      <c r="K370" s="803">
        <f>SUM(K337:L369)</f>
        <v>0</v>
      </c>
      <c r="L370" s="741"/>
      <c r="M370" s="740">
        <f>SUM(M337:N369)</f>
        <v>0</v>
      </c>
      <c r="N370" s="741"/>
    </row>
    <row r="371" spans="1:14" ht="13.5" customHeight="1" x14ac:dyDescent="0.25">
      <c r="A371" s="174" t="s">
        <v>145</v>
      </c>
      <c r="B371" s="174"/>
      <c r="C371" s="174"/>
      <c r="D371" s="174"/>
      <c r="E371" s="779">
        <f>SUM(E134:E144)</f>
        <v>0</v>
      </c>
      <c r="F371" s="780"/>
      <c r="G371" s="226"/>
      <c r="H371" s="870">
        <f>SUM(H134:H144)</f>
        <v>0</v>
      </c>
      <c r="I371" s="780"/>
      <c r="J371" s="179"/>
      <c r="K371" s="801"/>
      <c r="L371" s="802"/>
      <c r="M371" s="779">
        <f>SUM(M134:M144)</f>
        <v>0</v>
      </c>
      <c r="N371" s="780"/>
    </row>
    <row r="372" spans="1:14" ht="14.25" customHeight="1" x14ac:dyDescent="0.3">
      <c r="A372" s="117" t="s">
        <v>185</v>
      </c>
      <c r="B372" s="68"/>
      <c r="C372" s="68"/>
      <c r="D372" s="68"/>
      <c r="E372" s="68"/>
      <c r="F372" s="68"/>
      <c r="G372" s="141"/>
      <c r="H372" s="10"/>
      <c r="I372" s="10"/>
      <c r="J372" s="91"/>
      <c r="K372" s="91"/>
      <c r="L372" s="91"/>
      <c r="M372" s="10"/>
      <c r="N372" s="10"/>
    </row>
    <row r="373" spans="1:14" x14ac:dyDescent="0.25">
      <c r="F373" s="8"/>
      <c r="G373" s="753"/>
      <c r="H373" s="753"/>
      <c r="I373" s="10"/>
      <c r="J373" s="10"/>
      <c r="K373" s="10"/>
    </row>
  </sheetData>
  <mergeCells count="582">
    <mergeCell ref="E338:F338"/>
    <mergeCell ref="H338:I338"/>
    <mergeCell ref="K338:L338"/>
    <mergeCell ref="M338:N338"/>
    <mergeCell ref="E339:F339"/>
    <mergeCell ref="H339:I339"/>
    <mergeCell ref="K339:L339"/>
    <mergeCell ref="M339:N339"/>
    <mergeCell ref="E364:F364"/>
    <mergeCell ref="H364:I364"/>
    <mergeCell ref="K364:L364"/>
    <mergeCell ref="M364:N364"/>
    <mergeCell ref="E363:F363"/>
    <mergeCell ref="H363:I363"/>
    <mergeCell ref="K363:L363"/>
    <mergeCell ref="M363:N363"/>
    <mergeCell ref="C18:D18"/>
    <mergeCell ref="H316:I316"/>
    <mergeCell ref="M314:N314"/>
    <mergeCell ref="E291:F291"/>
    <mergeCell ref="E292:F292"/>
    <mergeCell ref="E258:F258"/>
    <mergeCell ref="E259:F259"/>
    <mergeCell ref="M316:N316"/>
    <mergeCell ref="M315:N315"/>
    <mergeCell ref="C22:D22"/>
    <mergeCell ref="C131:D131"/>
    <mergeCell ref="C144:D144"/>
    <mergeCell ref="B264:D264"/>
    <mergeCell ref="E264:F264"/>
    <mergeCell ref="H264:I264"/>
    <mergeCell ref="K264:L264"/>
    <mergeCell ref="K258:L258"/>
    <mergeCell ref="E253:F253"/>
    <mergeCell ref="E256:F256"/>
    <mergeCell ref="E262:F262"/>
    <mergeCell ref="M264:N264"/>
    <mergeCell ref="A302:D302"/>
    <mergeCell ref="E305:F305"/>
    <mergeCell ref="H305:I305"/>
    <mergeCell ref="E361:F361"/>
    <mergeCell ref="E355:F355"/>
    <mergeCell ref="E358:F358"/>
    <mergeCell ref="E359:F359"/>
    <mergeCell ref="E356:F356"/>
    <mergeCell ref="H354:I354"/>
    <mergeCell ref="E301:F301"/>
    <mergeCell ref="H307:I307"/>
    <mergeCell ref="E316:F316"/>
    <mergeCell ref="E311:F311"/>
    <mergeCell ref="H306:I306"/>
    <mergeCell ref="E306:F306"/>
    <mergeCell ref="E310:F310"/>
    <mergeCell ref="E344:F344"/>
    <mergeCell ref="E345:F345"/>
    <mergeCell ref="E346:F346"/>
    <mergeCell ref="E347:F347"/>
    <mergeCell ref="H344:I344"/>
    <mergeCell ref="H346:I346"/>
    <mergeCell ref="H347:I347"/>
    <mergeCell ref="E341:F341"/>
    <mergeCell ref="H341:I341"/>
    <mergeCell ref="E340:F340"/>
    <mergeCell ref="H340:I340"/>
    <mergeCell ref="E337:F337"/>
    <mergeCell ref="M302:N302"/>
    <mergeCell ref="E303:F303"/>
    <mergeCell ref="H303:I303"/>
    <mergeCell ref="K303:L303"/>
    <mergeCell ref="H3:I6"/>
    <mergeCell ref="E352:F352"/>
    <mergeCell ref="E336:F336"/>
    <mergeCell ref="K315:L315"/>
    <mergeCell ref="J3:N6"/>
    <mergeCell ref="M303:N303"/>
    <mergeCell ref="E302:F302"/>
    <mergeCell ref="H302:I302"/>
    <mergeCell ref="H258:I258"/>
    <mergeCell ref="H259:I259"/>
    <mergeCell ref="K313:L313"/>
    <mergeCell ref="K312:L312"/>
    <mergeCell ref="K306:L306"/>
    <mergeCell ref="M345:N345"/>
    <mergeCell ref="M346:N346"/>
    <mergeCell ref="M347:N347"/>
    <mergeCell ref="M344:N344"/>
    <mergeCell ref="K345:L345"/>
    <mergeCell ref="K346:L346"/>
    <mergeCell ref="E360:F360"/>
    <mergeCell ref="E353:F353"/>
    <mergeCell ref="H353:I353"/>
    <mergeCell ref="K353:L353"/>
    <mergeCell ref="M353:N353"/>
    <mergeCell ref="E357:F357"/>
    <mergeCell ref="M355:N355"/>
    <mergeCell ref="M354:N354"/>
    <mergeCell ref="K355:L355"/>
    <mergeCell ref="E354:F354"/>
    <mergeCell ref="K354:L354"/>
    <mergeCell ref="E333:F333"/>
    <mergeCell ref="E327:F327"/>
    <mergeCell ref="M324:N324"/>
    <mergeCell ref="K318:L318"/>
    <mergeCell ref="M300:N300"/>
    <mergeCell ref="M306:N306"/>
    <mergeCell ref="E349:F349"/>
    <mergeCell ref="E351:F351"/>
    <mergeCell ref="E350:F350"/>
    <mergeCell ref="E324:F324"/>
    <mergeCell ref="H324:I324"/>
    <mergeCell ref="E326:F326"/>
    <mergeCell ref="H348:I348"/>
    <mergeCell ref="E342:F342"/>
    <mergeCell ref="H336:I336"/>
    <mergeCell ref="H345:I345"/>
    <mergeCell ref="K316:L316"/>
    <mergeCell ref="K319:L319"/>
    <mergeCell ref="H327:I327"/>
    <mergeCell ref="E317:F317"/>
    <mergeCell ref="E343:F343"/>
    <mergeCell ref="E348:F348"/>
    <mergeCell ref="K349:L349"/>
    <mergeCell ref="K317:L317"/>
    <mergeCell ref="J50:L50"/>
    <mergeCell ref="M50:N50"/>
    <mergeCell ref="M287:N287"/>
    <mergeCell ref="K296:L296"/>
    <mergeCell ref="E254:F254"/>
    <mergeCell ref="E255:F255"/>
    <mergeCell ref="E268:F268"/>
    <mergeCell ref="M258:N258"/>
    <mergeCell ref="M259:N259"/>
    <mergeCell ref="M294:N294"/>
    <mergeCell ref="K292:L292"/>
    <mergeCell ref="E288:F288"/>
    <mergeCell ref="E263:F263"/>
    <mergeCell ref="E265:F265"/>
    <mergeCell ref="E285:F285"/>
    <mergeCell ref="E286:F286"/>
    <mergeCell ref="E287:F287"/>
    <mergeCell ref="E293:F293"/>
    <mergeCell ref="E294:F294"/>
    <mergeCell ref="E295:F295"/>
    <mergeCell ref="E296:F296"/>
    <mergeCell ref="A1:N1"/>
    <mergeCell ref="A51:D52"/>
    <mergeCell ref="H51:I52"/>
    <mergeCell ref="J51:L52"/>
    <mergeCell ref="H285:I285"/>
    <mergeCell ref="M297:N297"/>
    <mergeCell ref="M298:N298"/>
    <mergeCell ref="H310:I310"/>
    <mergeCell ref="H308:I308"/>
    <mergeCell ref="K293:L293"/>
    <mergeCell ref="M292:N292"/>
    <mergeCell ref="M289:N289"/>
    <mergeCell ref="H309:I309"/>
    <mergeCell ref="E308:F308"/>
    <mergeCell ref="E309:F309"/>
    <mergeCell ref="K308:L308"/>
    <mergeCell ref="M308:N308"/>
    <mergeCell ref="M309:N309"/>
    <mergeCell ref="E282:F282"/>
    <mergeCell ref="E266:F266"/>
    <mergeCell ref="M268:N268"/>
    <mergeCell ref="H297:I297"/>
    <mergeCell ref="M282:N282"/>
    <mergeCell ref="H50:I50"/>
    <mergeCell ref="M312:N312"/>
    <mergeCell ref="E313:F313"/>
    <mergeCell ref="H311:I311"/>
    <mergeCell ref="H313:I313"/>
    <mergeCell ref="K297:L297"/>
    <mergeCell ref="K299:L299"/>
    <mergeCell ref="H298:I298"/>
    <mergeCell ref="H300:I300"/>
    <mergeCell ref="K300:L300"/>
    <mergeCell ref="H301:I301"/>
    <mergeCell ref="K309:L309"/>
    <mergeCell ref="E312:F312"/>
    <mergeCell ref="K311:L311"/>
    <mergeCell ref="E297:F297"/>
    <mergeCell ref="E298:F298"/>
    <mergeCell ref="E299:F299"/>
    <mergeCell ref="E300:F300"/>
    <mergeCell ref="E307:F307"/>
    <mergeCell ref="M299:N299"/>
    <mergeCell ref="K305:L305"/>
    <mergeCell ref="M305:N305"/>
    <mergeCell ref="E304:F304"/>
    <mergeCell ref="H304:I304"/>
    <mergeCell ref="K304:L304"/>
    <mergeCell ref="M336:N336"/>
    <mergeCell ref="M342:N342"/>
    <mergeCell ref="M334:N335"/>
    <mergeCell ref="K327:L327"/>
    <mergeCell ref="M343:N343"/>
    <mergeCell ref="M327:N327"/>
    <mergeCell ref="K348:L348"/>
    <mergeCell ref="J333:L333"/>
    <mergeCell ref="H314:I314"/>
    <mergeCell ref="H319:I319"/>
    <mergeCell ref="H318:I318"/>
    <mergeCell ref="M319:N319"/>
    <mergeCell ref="H315:I315"/>
    <mergeCell ref="M317:N317"/>
    <mergeCell ref="H317:I317"/>
    <mergeCell ref="K347:L347"/>
    <mergeCell ref="K344:L344"/>
    <mergeCell ref="K341:L341"/>
    <mergeCell ref="M341:N341"/>
    <mergeCell ref="K340:L340"/>
    <mergeCell ref="M340:N340"/>
    <mergeCell ref="M310:N310"/>
    <mergeCell ref="K310:L310"/>
    <mergeCell ref="K301:L301"/>
    <mergeCell ref="H299:I299"/>
    <mergeCell ref="M307:N307"/>
    <mergeCell ref="K289:L289"/>
    <mergeCell ref="H289:I289"/>
    <mergeCell ref="H295:I295"/>
    <mergeCell ref="M295:N295"/>
    <mergeCell ref="K294:L294"/>
    <mergeCell ref="M304:N304"/>
    <mergeCell ref="M296:N296"/>
    <mergeCell ref="M301:N301"/>
    <mergeCell ref="M290:N290"/>
    <mergeCell ref="K290:L290"/>
    <mergeCell ref="H291:I291"/>
    <mergeCell ref="M291:N291"/>
    <mergeCell ref="H292:I292"/>
    <mergeCell ref="K291:L291"/>
    <mergeCell ref="H290:I290"/>
    <mergeCell ref="B62:D62"/>
    <mergeCell ref="B67:D67"/>
    <mergeCell ref="B83:D83"/>
    <mergeCell ref="B89:D89"/>
    <mergeCell ref="B77:D77"/>
    <mergeCell ref="B72:D72"/>
    <mergeCell ref="M255:N255"/>
    <mergeCell ref="M253:N253"/>
    <mergeCell ref="M254:N254"/>
    <mergeCell ref="K255:L255"/>
    <mergeCell ref="H254:I254"/>
    <mergeCell ref="H250:I250"/>
    <mergeCell ref="M260:N260"/>
    <mergeCell ref="M256:N256"/>
    <mergeCell ref="M257:N257"/>
    <mergeCell ref="K253:L253"/>
    <mergeCell ref="K254:L254"/>
    <mergeCell ref="B123:D123"/>
    <mergeCell ref="C86:D86"/>
    <mergeCell ref="K260:L260"/>
    <mergeCell ref="M320:N320"/>
    <mergeCell ref="B330:N330"/>
    <mergeCell ref="A332:N332"/>
    <mergeCell ref="H266:I266"/>
    <mergeCell ref="E267:F267"/>
    <mergeCell ref="H268:I268"/>
    <mergeCell ref="A277:N277"/>
    <mergeCell ref="H267:I267"/>
    <mergeCell ref="K267:L267"/>
    <mergeCell ref="M311:N311"/>
    <mergeCell ref="H282:I282"/>
    <mergeCell ref="M313:N313"/>
    <mergeCell ref="M286:N286"/>
    <mergeCell ref="M285:N285"/>
    <mergeCell ref="M266:N266"/>
    <mergeCell ref="M267:N267"/>
    <mergeCell ref="K266:L266"/>
    <mergeCell ref="K288:L288"/>
    <mergeCell ref="K285:L285"/>
    <mergeCell ref="K268:L268"/>
    <mergeCell ref="B279:N279"/>
    <mergeCell ref="A281:N281"/>
    <mergeCell ref="M288:N288"/>
    <mergeCell ref="H296:I296"/>
    <mergeCell ref="C46:N46"/>
    <mergeCell ref="K263:L263"/>
    <mergeCell ref="K343:L343"/>
    <mergeCell ref="K336:L336"/>
    <mergeCell ref="K342:L342"/>
    <mergeCell ref="K337:L337"/>
    <mergeCell ref="K320:L320"/>
    <mergeCell ref="H326:I326"/>
    <mergeCell ref="K326:L326"/>
    <mergeCell ref="H333:I333"/>
    <mergeCell ref="H342:I342"/>
    <mergeCell ref="H337:I337"/>
    <mergeCell ref="B278:N278"/>
    <mergeCell ref="H287:I287"/>
    <mergeCell ref="K287:L287"/>
    <mergeCell ref="M318:N318"/>
    <mergeCell ref="M325:N325"/>
    <mergeCell ref="A285:D285"/>
    <mergeCell ref="H286:I286"/>
    <mergeCell ref="J282:L282"/>
    <mergeCell ref="M293:N293"/>
    <mergeCell ref="C291:D291"/>
    <mergeCell ref="M333:N333"/>
    <mergeCell ref="H265:I265"/>
    <mergeCell ref="C58:D58"/>
    <mergeCell ref="B94:D94"/>
    <mergeCell ref="C98:D98"/>
    <mergeCell ref="A100:D100"/>
    <mergeCell ref="A101:D101"/>
    <mergeCell ref="A104:N104"/>
    <mergeCell ref="C59:D59"/>
    <mergeCell ref="M8:N8"/>
    <mergeCell ref="J8:L8"/>
    <mergeCell ref="E9:F10"/>
    <mergeCell ref="G9:G10"/>
    <mergeCell ref="E51:F52"/>
    <mergeCell ref="G51:G52"/>
    <mergeCell ref="E8:F8"/>
    <mergeCell ref="H8:I8"/>
    <mergeCell ref="M51:N52"/>
    <mergeCell ref="E50:F50"/>
    <mergeCell ref="A49:N49"/>
    <mergeCell ref="H9:I10"/>
    <mergeCell ref="J9:L10"/>
    <mergeCell ref="M9:N10"/>
    <mergeCell ref="A9:D10"/>
    <mergeCell ref="A41:N41"/>
    <mergeCell ref="C45:N45"/>
    <mergeCell ref="M105:N105"/>
    <mergeCell ref="A106:D107"/>
    <mergeCell ref="E106:F107"/>
    <mergeCell ref="G106:G107"/>
    <mergeCell ref="H106:I107"/>
    <mergeCell ref="J106:L107"/>
    <mergeCell ref="M106:N107"/>
    <mergeCell ref="E105:F105"/>
    <mergeCell ref="H105:I105"/>
    <mergeCell ref="J105:L105"/>
    <mergeCell ref="A150:D151"/>
    <mergeCell ref="E150:F151"/>
    <mergeCell ref="G150:G151"/>
    <mergeCell ref="H150:I151"/>
    <mergeCell ref="J150:L151"/>
    <mergeCell ref="M150:N151"/>
    <mergeCell ref="C132:D132"/>
    <mergeCell ref="A145:D145"/>
    <mergeCell ref="A148:N148"/>
    <mergeCell ref="E149:F149"/>
    <mergeCell ref="H149:I149"/>
    <mergeCell ref="J149:L149"/>
    <mergeCell ref="M149:N149"/>
    <mergeCell ref="C176:D176"/>
    <mergeCell ref="C177:D177"/>
    <mergeCell ref="C178:D178"/>
    <mergeCell ref="A179:D179"/>
    <mergeCell ref="A180:D180"/>
    <mergeCell ref="B182:N182"/>
    <mergeCell ref="A153:D153"/>
    <mergeCell ref="B162:D162"/>
    <mergeCell ref="B165:D165"/>
    <mergeCell ref="B169:D169"/>
    <mergeCell ref="B172:D172"/>
    <mergeCell ref="C175:D175"/>
    <mergeCell ref="M186:N187"/>
    <mergeCell ref="A189:D189"/>
    <mergeCell ref="B205:D205"/>
    <mergeCell ref="B207:D207"/>
    <mergeCell ref="B209:D209"/>
    <mergeCell ref="C212:D212"/>
    <mergeCell ref="B203:D203"/>
    <mergeCell ref="A184:N184"/>
    <mergeCell ref="E185:F185"/>
    <mergeCell ref="H185:I185"/>
    <mergeCell ref="J185:L185"/>
    <mergeCell ref="M185:N185"/>
    <mergeCell ref="A186:D187"/>
    <mergeCell ref="E186:F187"/>
    <mergeCell ref="G186:G187"/>
    <mergeCell ref="H186:I187"/>
    <mergeCell ref="J186:L187"/>
    <mergeCell ref="A251:D252"/>
    <mergeCell ref="E251:F252"/>
    <mergeCell ref="G251:G252"/>
    <mergeCell ref="H251:I252"/>
    <mergeCell ref="J251:L252"/>
    <mergeCell ref="M251:N252"/>
    <mergeCell ref="C213:D213"/>
    <mergeCell ref="A214:D214"/>
    <mergeCell ref="A215:D215"/>
    <mergeCell ref="A218:L218"/>
    <mergeCell ref="A249:N249"/>
    <mergeCell ref="J250:L250"/>
    <mergeCell ref="E250:F250"/>
    <mergeCell ref="M250:N250"/>
    <mergeCell ref="A253:D253"/>
    <mergeCell ref="K259:L259"/>
    <mergeCell ref="B265:D265"/>
    <mergeCell ref="B266:D266"/>
    <mergeCell ref="B267:D267"/>
    <mergeCell ref="B269:D269"/>
    <mergeCell ref="E269:F269"/>
    <mergeCell ref="H269:I269"/>
    <mergeCell ref="K269:L269"/>
    <mergeCell ref="E260:F260"/>
    <mergeCell ref="B263:D263"/>
    <mergeCell ref="H260:I260"/>
    <mergeCell ref="H263:I263"/>
    <mergeCell ref="B262:D262"/>
    <mergeCell ref="H262:I262"/>
    <mergeCell ref="K256:L256"/>
    <mergeCell ref="K262:L262"/>
    <mergeCell ref="K257:L257"/>
    <mergeCell ref="H256:I256"/>
    <mergeCell ref="H257:I257"/>
    <mergeCell ref="E257:F257"/>
    <mergeCell ref="H253:I253"/>
    <mergeCell ref="B255:D255"/>
    <mergeCell ref="H255:I255"/>
    <mergeCell ref="B271:D271"/>
    <mergeCell ref="E271:F271"/>
    <mergeCell ref="H271:I271"/>
    <mergeCell ref="K271:L271"/>
    <mergeCell ref="M271:N271"/>
    <mergeCell ref="A272:D272"/>
    <mergeCell ref="E272:F272"/>
    <mergeCell ref="H272:I272"/>
    <mergeCell ref="K272:L272"/>
    <mergeCell ref="M272:N272"/>
    <mergeCell ref="E273:F273"/>
    <mergeCell ref="H273:I273"/>
    <mergeCell ref="K273:L273"/>
    <mergeCell ref="M273:N273"/>
    <mergeCell ref="A274:D274"/>
    <mergeCell ref="E274:F274"/>
    <mergeCell ref="H274:I274"/>
    <mergeCell ref="K274:L274"/>
    <mergeCell ref="M274:N274"/>
    <mergeCell ref="E275:F275"/>
    <mergeCell ref="H275:I275"/>
    <mergeCell ref="K275:L275"/>
    <mergeCell ref="M275:N275"/>
    <mergeCell ref="A283:D284"/>
    <mergeCell ref="E283:F284"/>
    <mergeCell ref="G283:G284"/>
    <mergeCell ref="H283:I284"/>
    <mergeCell ref="J283:L284"/>
    <mergeCell ref="M283:N284"/>
    <mergeCell ref="C292:D292"/>
    <mergeCell ref="B293:D293"/>
    <mergeCell ref="K295:L295"/>
    <mergeCell ref="K298:L298"/>
    <mergeCell ref="K286:L286"/>
    <mergeCell ref="H294:I294"/>
    <mergeCell ref="E289:F289"/>
    <mergeCell ref="E290:F290"/>
    <mergeCell ref="H288:I288"/>
    <mergeCell ref="H293:I293"/>
    <mergeCell ref="A307:D307"/>
    <mergeCell ref="B308:D308"/>
    <mergeCell ref="B311:D311"/>
    <mergeCell ref="B320:D320"/>
    <mergeCell ref="E320:F320"/>
    <mergeCell ref="H320:I320"/>
    <mergeCell ref="E314:F314"/>
    <mergeCell ref="E315:F315"/>
    <mergeCell ref="E318:F318"/>
    <mergeCell ref="E319:F319"/>
    <mergeCell ref="H312:I312"/>
    <mergeCell ref="B321:D321"/>
    <mergeCell ref="E321:F321"/>
    <mergeCell ref="H321:I321"/>
    <mergeCell ref="K321:L321"/>
    <mergeCell ref="M321:N321"/>
    <mergeCell ref="A322:D322"/>
    <mergeCell ref="E322:F322"/>
    <mergeCell ref="H322:I322"/>
    <mergeCell ref="K322:L322"/>
    <mergeCell ref="M322:N322"/>
    <mergeCell ref="M326:N326"/>
    <mergeCell ref="A329:N329"/>
    <mergeCell ref="A327:D327"/>
    <mergeCell ref="A323:D323"/>
    <mergeCell ref="E323:F323"/>
    <mergeCell ref="H323:I323"/>
    <mergeCell ref="K323:L323"/>
    <mergeCell ref="M323:N323"/>
    <mergeCell ref="A324:D324"/>
    <mergeCell ref="K324:L324"/>
    <mergeCell ref="H366:I366"/>
    <mergeCell ref="K366:L366"/>
    <mergeCell ref="H355:I355"/>
    <mergeCell ref="H351:I351"/>
    <mergeCell ref="H358:I358"/>
    <mergeCell ref="A325:D325"/>
    <mergeCell ref="E325:F325"/>
    <mergeCell ref="H325:I325"/>
    <mergeCell ref="K325:L325"/>
    <mergeCell ref="K358:L358"/>
    <mergeCell ref="H356:I356"/>
    <mergeCell ref="K356:L356"/>
    <mergeCell ref="H359:I359"/>
    <mergeCell ref="K359:L359"/>
    <mergeCell ref="H361:I361"/>
    <mergeCell ref="K361:L361"/>
    <mergeCell ref="H360:I360"/>
    <mergeCell ref="K360:L360"/>
    <mergeCell ref="H350:I350"/>
    <mergeCell ref="K350:L350"/>
    <mergeCell ref="K352:L352"/>
    <mergeCell ref="K351:L351"/>
    <mergeCell ref="H352:I352"/>
    <mergeCell ref="H349:I349"/>
    <mergeCell ref="E362:F362"/>
    <mergeCell ref="H362:I362"/>
    <mergeCell ref="K362:L362"/>
    <mergeCell ref="M362:N362"/>
    <mergeCell ref="H357:I357"/>
    <mergeCell ref="M357:N357"/>
    <mergeCell ref="K357:L357"/>
    <mergeCell ref="H343:I343"/>
    <mergeCell ref="A334:D335"/>
    <mergeCell ref="E334:F335"/>
    <mergeCell ref="G334:G335"/>
    <mergeCell ref="H334:I335"/>
    <mergeCell ref="J334:L335"/>
    <mergeCell ref="M358:N358"/>
    <mergeCell ref="M356:N356"/>
    <mergeCell ref="M361:N361"/>
    <mergeCell ref="M359:N359"/>
    <mergeCell ref="M360:N360"/>
    <mergeCell ref="M352:N352"/>
    <mergeCell ref="M349:N349"/>
    <mergeCell ref="M351:N351"/>
    <mergeCell ref="M350:N350"/>
    <mergeCell ref="M348:N348"/>
    <mergeCell ref="M337:N337"/>
    <mergeCell ref="G373:H373"/>
    <mergeCell ref="B369:D369"/>
    <mergeCell ref="E369:F369"/>
    <mergeCell ref="H369:I369"/>
    <mergeCell ref="K369:L369"/>
    <mergeCell ref="M369:N369"/>
    <mergeCell ref="A370:D370"/>
    <mergeCell ref="E370:F370"/>
    <mergeCell ref="H370:I370"/>
    <mergeCell ref="K370:L370"/>
    <mergeCell ref="B47:N47"/>
    <mergeCell ref="E371:F371"/>
    <mergeCell ref="H371:I371"/>
    <mergeCell ref="K371:L371"/>
    <mergeCell ref="M371:N371"/>
    <mergeCell ref="M370:N370"/>
    <mergeCell ref="B367:D367"/>
    <mergeCell ref="E367:F367"/>
    <mergeCell ref="H367:I367"/>
    <mergeCell ref="K367:L367"/>
    <mergeCell ref="M367:N367"/>
    <mergeCell ref="B368:D368"/>
    <mergeCell ref="E368:F368"/>
    <mergeCell ref="H368:I368"/>
    <mergeCell ref="K368:L368"/>
    <mergeCell ref="M368:N368"/>
    <mergeCell ref="E365:F365"/>
    <mergeCell ref="H365:I365"/>
    <mergeCell ref="K365:L365"/>
    <mergeCell ref="M365:N365"/>
    <mergeCell ref="E366:F366"/>
    <mergeCell ref="M366:N366"/>
    <mergeCell ref="A336:D336"/>
    <mergeCell ref="B349:D349"/>
    <mergeCell ref="C261:D261"/>
    <mergeCell ref="E261:F261"/>
    <mergeCell ref="H261:I261"/>
    <mergeCell ref="K261:L261"/>
    <mergeCell ref="M261:N261"/>
    <mergeCell ref="B270:D270"/>
    <mergeCell ref="E270:F270"/>
    <mergeCell ref="H270:I270"/>
    <mergeCell ref="K270:L270"/>
    <mergeCell ref="M270:N270"/>
    <mergeCell ref="M269:N269"/>
    <mergeCell ref="M262:N262"/>
    <mergeCell ref="M263:N263"/>
    <mergeCell ref="M265:N265"/>
    <mergeCell ref="K265:L265"/>
  </mergeCells>
  <phoneticPr fontId="3" type="noConversion"/>
  <pageMargins left="0.51181102362204722" right="0" top="0.19685039370078741" bottom="0.11811023622047245" header="0.19685039370078741" footer="0.11811023622047245"/>
  <pageSetup scale="83" orientation="landscape" r:id="rId1"/>
  <headerFooter alignWithMargins="0">
    <oddFooter>&amp;LRF consolidé - Chiffrier modèle de consolidation - Organisme contrôlé B&amp;R2021-12-22             &amp;P</oddFooter>
  </headerFooter>
  <rowBreaks count="7" manualBreakCount="7">
    <brk id="48" max="16383" man="1"/>
    <brk id="103" max="16383" man="1"/>
    <brk id="147" max="16383" man="1"/>
    <brk id="183" max="16383" man="1"/>
    <brk id="217" max="16383" man="1"/>
    <brk id="248" max="16383" man="1"/>
    <brk id="28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73"/>
  <sheetViews>
    <sheetView topLeftCell="A328" zoomScaleNormal="100" zoomScaleSheetLayoutView="100" workbookViewId="0">
      <selection activeCell="A332" sqref="A332:N332"/>
    </sheetView>
  </sheetViews>
  <sheetFormatPr baseColWidth="10" defaultRowHeight="12.5" x14ac:dyDescent="0.25"/>
  <cols>
    <col min="1" max="3" width="2.26953125" style="6" customWidth="1"/>
    <col min="4" max="4" width="43.81640625" style="6" customWidth="1"/>
    <col min="5" max="6" width="10.7265625" style="6" customWidth="1"/>
    <col min="7" max="7" width="10" style="139" customWidth="1"/>
    <col min="8" max="9" width="12.26953125" style="9" customWidth="1"/>
    <col min="10" max="10" width="4.1796875" style="9" customWidth="1"/>
    <col min="11" max="12" width="10.26953125" style="9" customWidth="1"/>
    <col min="13" max="14" width="10.7265625" style="9" customWidth="1"/>
  </cols>
  <sheetData>
    <row r="1" spans="1:14" ht="14.25" customHeight="1" x14ac:dyDescent="0.25">
      <c r="A1" s="601" t="s">
        <v>288</v>
      </c>
      <c r="B1" s="602"/>
      <c r="C1" s="602"/>
      <c r="D1" s="602"/>
      <c r="E1" s="602"/>
      <c r="F1" s="602"/>
      <c r="G1" s="602"/>
      <c r="H1" s="602"/>
      <c r="I1" s="602"/>
      <c r="J1" s="602"/>
      <c r="K1" s="602"/>
      <c r="L1" s="602"/>
      <c r="M1" s="602"/>
      <c r="N1" s="603"/>
    </row>
    <row r="2" spans="1:14" s="54" customFormat="1" ht="9.75" customHeight="1" x14ac:dyDescent="0.25">
      <c r="A2" s="104"/>
      <c r="B2" s="104"/>
      <c r="C2" s="104"/>
      <c r="D2" s="104"/>
      <c r="E2" s="104"/>
      <c r="F2" s="104"/>
      <c r="G2" s="137"/>
      <c r="H2" s="104"/>
      <c r="I2" s="104"/>
      <c r="J2" s="104"/>
      <c r="K2" s="104"/>
      <c r="L2" s="104"/>
      <c r="M2" s="104"/>
      <c r="N2" s="104"/>
    </row>
    <row r="3" spans="1:14" ht="12.75" customHeight="1" x14ac:dyDescent="0.25">
      <c r="A3" s="187" t="s">
        <v>244</v>
      </c>
      <c r="B3" s="87"/>
      <c r="C3" s="87"/>
      <c r="D3" s="87"/>
      <c r="E3" s="87"/>
      <c r="F3" s="87"/>
      <c r="G3" s="144"/>
      <c r="H3" s="754" t="s">
        <v>246</v>
      </c>
      <c r="I3" s="755"/>
      <c r="J3" s="938" t="s">
        <v>245</v>
      </c>
      <c r="K3" s="766"/>
      <c r="L3" s="766"/>
      <c r="M3" s="766"/>
      <c r="N3" s="767"/>
    </row>
    <row r="4" spans="1:14" ht="12.75" customHeight="1" x14ac:dyDescent="0.25">
      <c r="A4" s="188"/>
      <c r="B4" s="4"/>
      <c r="C4" s="4"/>
      <c r="D4" s="4" t="s">
        <v>186</v>
      </c>
      <c r="E4" s="4"/>
      <c r="F4" s="4"/>
      <c r="G4" s="189">
        <v>0</v>
      </c>
      <c r="H4" s="756"/>
      <c r="I4" s="757"/>
      <c r="J4" s="939"/>
      <c r="K4" s="768"/>
      <c r="L4" s="768"/>
      <c r="M4" s="768"/>
      <c r="N4" s="769"/>
    </row>
    <row r="5" spans="1:14" x14ac:dyDescent="0.25">
      <c r="A5" s="188"/>
      <c r="B5" s="4"/>
      <c r="C5" s="4"/>
      <c r="D5" s="4" t="s">
        <v>187</v>
      </c>
      <c r="E5" s="4"/>
      <c r="F5" s="4"/>
      <c r="G5" s="189">
        <v>0</v>
      </c>
      <c r="H5" s="756"/>
      <c r="I5" s="757"/>
      <c r="J5" s="939"/>
      <c r="K5" s="768"/>
      <c r="L5" s="768"/>
      <c r="M5" s="768"/>
      <c r="N5" s="769"/>
    </row>
    <row r="6" spans="1:14" x14ac:dyDescent="0.25">
      <c r="A6" s="190"/>
      <c r="B6" s="191"/>
      <c r="C6" s="191"/>
      <c r="D6" s="191" t="s">
        <v>188</v>
      </c>
      <c r="E6" s="191"/>
      <c r="F6" s="191"/>
      <c r="G6" s="192">
        <v>0</v>
      </c>
      <c r="H6" s="758"/>
      <c r="I6" s="759"/>
      <c r="J6" s="940"/>
      <c r="K6" s="770"/>
      <c r="L6" s="770"/>
      <c r="M6" s="770"/>
      <c r="N6" s="771"/>
    </row>
    <row r="7" spans="1:14" s="116" customFormat="1" ht="8.25" customHeight="1" x14ac:dyDescent="0.25">
      <c r="A7" s="4"/>
      <c r="B7" s="4"/>
      <c r="C7" s="4"/>
      <c r="D7" s="4"/>
      <c r="E7" s="4"/>
      <c r="F7" s="4"/>
      <c r="G7" s="138"/>
      <c r="H7" s="115"/>
      <c r="I7" s="115"/>
      <c r="J7" s="115"/>
      <c r="K7" s="115"/>
      <c r="L7" s="115"/>
      <c r="M7" s="115"/>
      <c r="N7" s="115"/>
    </row>
    <row r="8" spans="1:14" s="54" customFormat="1" ht="12" customHeight="1" x14ac:dyDescent="0.25">
      <c r="A8" s="105"/>
      <c r="B8" s="105"/>
      <c r="C8" s="105"/>
      <c r="D8" s="105"/>
      <c r="E8" s="762" t="s">
        <v>175</v>
      </c>
      <c r="F8" s="915"/>
      <c r="G8" s="160" t="s">
        <v>181</v>
      </c>
      <c r="H8" s="916" t="s">
        <v>176</v>
      </c>
      <c r="I8" s="915"/>
      <c r="J8" s="762" t="s">
        <v>177</v>
      </c>
      <c r="K8" s="790"/>
      <c r="L8" s="915"/>
      <c r="M8" s="762" t="s">
        <v>195</v>
      </c>
      <c r="N8" s="915"/>
    </row>
    <row r="9" spans="1:14" s="51" customFormat="1" ht="13.5" customHeight="1" x14ac:dyDescent="0.25">
      <c r="A9" s="637" t="s">
        <v>149</v>
      </c>
      <c r="B9" s="638"/>
      <c r="C9" s="638"/>
      <c r="D9" s="639"/>
      <c r="E9" s="620" t="s">
        <v>172</v>
      </c>
      <c r="F9" s="622"/>
      <c r="G9" s="806" t="s">
        <v>173</v>
      </c>
      <c r="H9" s="883" t="s">
        <v>104</v>
      </c>
      <c r="I9" s="622"/>
      <c r="J9" s="620" t="s">
        <v>36</v>
      </c>
      <c r="K9" s="621"/>
      <c r="L9" s="622"/>
      <c r="M9" s="620" t="s">
        <v>105</v>
      </c>
      <c r="N9" s="622"/>
    </row>
    <row r="10" spans="1:14" s="51" customFormat="1" ht="11.25" customHeight="1" x14ac:dyDescent="0.25">
      <c r="A10" s="640"/>
      <c r="B10" s="641"/>
      <c r="C10" s="641"/>
      <c r="D10" s="642"/>
      <c r="E10" s="623"/>
      <c r="F10" s="625"/>
      <c r="G10" s="807"/>
      <c r="H10" s="884"/>
      <c r="I10" s="625"/>
      <c r="J10" s="623"/>
      <c r="K10" s="624"/>
      <c r="L10" s="625"/>
      <c r="M10" s="623"/>
      <c r="N10" s="625"/>
    </row>
    <row r="11" spans="1:14" x14ac:dyDescent="0.25">
      <c r="E11" s="18" t="s">
        <v>25</v>
      </c>
      <c r="F11" s="19" t="s">
        <v>26</v>
      </c>
      <c r="G11" s="154"/>
      <c r="H11" s="150" t="s">
        <v>25</v>
      </c>
      <c r="I11" s="19" t="s">
        <v>26</v>
      </c>
      <c r="J11" s="26" t="s">
        <v>5</v>
      </c>
      <c r="K11" s="27" t="s">
        <v>25</v>
      </c>
      <c r="L11" s="19" t="s">
        <v>26</v>
      </c>
      <c r="M11" s="18" t="s">
        <v>25</v>
      </c>
      <c r="N11" s="19" t="s">
        <v>26</v>
      </c>
    </row>
    <row r="12" spans="1:14" ht="14" x14ac:dyDescent="0.3">
      <c r="A12" s="47" t="s">
        <v>4</v>
      </c>
      <c r="B12" s="47"/>
      <c r="E12" s="392"/>
      <c r="F12" s="393"/>
      <c r="G12" s="155"/>
      <c r="H12" s="408"/>
      <c r="I12" s="409"/>
      <c r="J12" s="20"/>
      <c r="K12" s="416"/>
      <c r="L12" s="409"/>
      <c r="M12" s="423"/>
      <c r="N12" s="409"/>
    </row>
    <row r="13" spans="1:14" ht="13" x14ac:dyDescent="0.3">
      <c r="A13" s="48" t="s">
        <v>1</v>
      </c>
      <c r="B13" s="48"/>
      <c r="C13" s="12"/>
      <c r="D13" s="12"/>
      <c r="E13" s="394"/>
      <c r="F13" s="395"/>
      <c r="G13" s="201"/>
      <c r="H13" s="410"/>
      <c r="I13" s="411"/>
      <c r="J13" s="213"/>
      <c r="K13" s="417"/>
      <c r="L13" s="411"/>
      <c r="M13" s="424"/>
      <c r="N13" s="411"/>
    </row>
    <row r="14" spans="1:14" x14ac:dyDescent="0.25">
      <c r="C14" s="11" t="s">
        <v>258</v>
      </c>
      <c r="D14" s="11"/>
      <c r="E14" s="396"/>
      <c r="F14" s="397"/>
      <c r="G14" s="193">
        <f>G$6</f>
        <v>0</v>
      </c>
      <c r="H14" s="412" t="str">
        <f>IF((E14*G14)&lt;=0," ",ROUND((E14*G14),0))</f>
        <v xml:space="preserve"> </v>
      </c>
      <c r="I14" s="413" t="str">
        <f>IF((F14*G14)&lt;=0," ",ROUND((F14*G14),0))</f>
        <v xml:space="preserve"> </v>
      </c>
      <c r="J14" s="128"/>
      <c r="K14" s="418"/>
      <c r="L14" s="397"/>
      <c r="M14" s="425" t="str">
        <f>IF((IF(H14=" ",0,H14)-IF(I14=" ",0,I14)+K14-L14)&lt;=0," ",(IF(H14=" ",0,H14)-IF(I14=" ",0,I14)+K14-L14))</f>
        <v xml:space="preserve"> </v>
      </c>
      <c r="N14" s="426" t="str">
        <f>IF((-IF(H14=" ",0,H14)+IF(I14=" ",0,I14)-K14+L14)&lt;=0," ",(-IF(H14=" ",0,H14)+IF(I14=" ",0,I14)-K14+L14))</f>
        <v xml:space="preserve"> </v>
      </c>
    </row>
    <row r="15" spans="1:14" x14ac:dyDescent="0.25">
      <c r="C15" s="12" t="s">
        <v>9</v>
      </c>
      <c r="D15" s="12"/>
      <c r="E15" s="398"/>
      <c r="F15" s="399"/>
      <c r="G15" s="193">
        <f t="shared" ref="G15:G20" si="0">G$6</f>
        <v>0</v>
      </c>
      <c r="H15" s="412" t="str">
        <f t="shared" ref="H15:H20" si="1">IF((E15*G15)&lt;=0," ",ROUND((E15*G15),0))</f>
        <v xml:space="preserve"> </v>
      </c>
      <c r="I15" s="413" t="str">
        <f t="shared" ref="I15:I20" si="2">IF((F15*G15)&lt;=0," ",ROUND((F15*G15),0))</f>
        <v xml:space="preserve"> </v>
      </c>
      <c r="J15" s="129"/>
      <c r="K15" s="419"/>
      <c r="L15" s="399"/>
      <c r="M15" s="425" t="str">
        <f t="shared" ref="M15:M20" si="3">IF((IF(H15=" ",0,H15)-IF(I15=" ",0,I15)+K15-L15)&lt;=0," ",(IF(H15=" ",0,H15)-IF(I15=" ",0,I15)+K15-L15))</f>
        <v xml:space="preserve"> </v>
      </c>
      <c r="N15" s="426" t="str">
        <f t="shared" ref="N15:N20" si="4">IF((-IF(H15=" ",0,H15)+IF(I15=" ",0,I15)-K15+L15)&lt;=0," ",(-IF(H15=" ",0,H15)+IF(I15=" ",0,I15)-K15+L15))</f>
        <v xml:space="preserve"> </v>
      </c>
    </row>
    <row r="16" spans="1:14" x14ac:dyDescent="0.25">
      <c r="C16" s="12" t="s">
        <v>13</v>
      </c>
      <c r="D16" s="12"/>
      <c r="E16" s="398"/>
      <c r="F16" s="399"/>
      <c r="G16" s="193">
        <f t="shared" si="0"/>
        <v>0</v>
      </c>
      <c r="H16" s="412" t="str">
        <f t="shared" si="1"/>
        <v xml:space="preserve"> </v>
      </c>
      <c r="I16" s="413" t="str">
        <f t="shared" si="2"/>
        <v xml:space="preserve"> </v>
      </c>
      <c r="J16" s="129"/>
      <c r="K16" s="419"/>
      <c r="L16" s="399"/>
      <c r="M16" s="425" t="str">
        <f t="shared" si="3"/>
        <v xml:space="preserve"> </v>
      </c>
      <c r="N16" s="426" t="str">
        <f t="shared" si="4"/>
        <v xml:space="preserve"> </v>
      </c>
    </row>
    <row r="17" spans="1:14" ht="13" x14ac:dyDescent="0.3">
      <c r="C17" s="36" t="s">
        <v>212</v>
      </c>
      <c r="D17" s="37"/>
      <c r="E17" s="400"/>
      <c r="F17" s="401"/>
      <c r="G17" s="193">
        <f t="shared" si="0"/>
        <v>0</v>
      </c>
      <c r="H17" s="412" t="str">
        <f t="shared" si="1"/>
        <v xml:space="preserve"> </v>
      </c>
      <c r="I17" s="413" t="str">
        <f t="shared" si="2"/>
        <v xml:space="preserve"> </v>
      </c>
      <c r="J17" s="126"/>
      <c r="K17" s="420"/>
      <c r="L17" s="401"/>
      <c r="M17" s="425" t="str">
        <f t="shared" si="3"/>
        <v xml:space="preserve"> </v>
      </c>
      <c r="N17" s="426" t="str">
        <f t="shared" si="4"/>
        <v xml:space="preserve"> </v>
      </c>
    </row>
    <row r="18" spans="1:14" ht="25.5" customHeight="1" x14ac:dyDescent="0.25">
      <c r="C18" s="577" t="s">
        <v>274</v>
      </c>
      <c r="D18" s="578"/>
      <c r="E18" s="400"/>
      <c r="F18" s="401"/>
      <c r="G18" s="193">
        <f t="shared" si="0"/>
        <v>0</v>
      </c>
      <c r="H18" s="412" t="str">
        <f t="shared" si="1"/>
        <v xml:space="preserve"> </v>
      </c>
      <c r="I18" s="413" t="str">
        <f t="shared" si="2"/>
        <v xml:space="preserve"> </v>
      </c>
      <c r="J18" s="126"/>
      <c r="K18" s="420"/>
      <c r="L18" s="401"/>
      <c r="M18" s="425" t="str">
        <f t="shared" si="3"/>
        <v xml:space="preserve"> </v>
      </c>
      <c r="N18" s="426" t="str">
        <f t="shared" si="4"/>
        <v xml:space="preserve"> </v>
      </c>
    </row>
    <row r="19" spans="1:14" ht="13" x14ac:dyDescent="0.3">
      <c r="C19" s="41" t="s">
        <v>63</v>
      </c>
      <c r="D19" s="37"/>
      <c r="E19" s="402"/>
      <c r="F19" s="403"/>
      <c r="G19" s="193">
        <f t="shared" si="0"/>
        <v>0</v>
      </c>
      <c r="H19" s="412" t="str">
        <f t="shared" si="1"/>
        <v xml:space="preserve"> </v>
      </c>
      <c r="I19" s="413" t="str">
        <f t="shared" si="2"/>
        <v xml:space="preserve"> </v>
      </c>
      <c r="J19" s="126"/>
      <c r="K19" s="420"/>
      <c r="L19" s="401"/>
      <c r="M19" s="425" t="str">
        <f t="shared" si="3"/>
        <v xml:space="preserve"> </v>
      </c>
      <c r="N19" s="426" t="str">
        <f t="shared" si="4"/>
        <v xml:space="preserve"> </v>
      </c>
    </row>
    <row r="20" spans="1:14" x14ac:dyDescent="0.25">
      <c r="C20" s="11" t="s">
        <v>11</v>
      </c>
      <c r="D20" s="11"/>
      <c r="E20" s="396"/>
      <c r="F20" s="397"/>
      <c r="G20" s="193">
        <f t="shared" si="0"/>
        <v>0</v>
      </c>
      <c r="H20" s="412" t="str">
        <f t="shared" si="1"/>
        <v xml:space="preserve"> </v>
      </c>
      <c r="I20" s="413" t="str">
        <f t="shared" si="2"/>
        <v xml:space="preserve"> </v>
      </c>
      <c r="J20" s="130"/>
      <c r="K20" s="418"/>
      <c r="L20" s="397"/>
      <c r="M20" s="425" t="str">
        <f t="shared" si="3"/>
        <v xml:space="preserve"> </v>
      </c>
      <c r="N20" s="426" t="str">
        <f t="shared" si="4"/>
        <v xml:space="preserve"> </v>
      </c>
    </row>
    <row r="21" spans="1:14" ht="13" x14ac:dyDescent="0.3">
      <c r="A21" s="48" t="s">
        <v>3</v>
      </c>
      <c r="B21" s="48"/>
      <c r="C21" s="11"/>
      <c r="D21" s="11"/>
      <c r="E21" s="404"/>
      <c r="F21" s="405"/>
      <c r="G21" s="157"/>
      <c r="H21" s="414"/>
      <c r="I21" s="405"/>
      <c r="J21" s="131"/>
      <c r="K21" s="421"/>
      <c r="L21" s="405"/>
      <c r="M21" s="404"/>
      <c r="N21" s="405"/>
    </row>
    <row r="22" spans="1:14" ht="24" customHeight="1" x14ac:dyDescent="0.25">
      <c r="A22" s="7"/>
      <c r="B22" s="7"/>
      <c r="C22" s="556" t="s">
        <v>268</v>
      </c>
      <c r="D22" s="557"/>
      <c r="E22" s="396"/>
      <c r="F22" s="397"/>
      <c r="G22" s="193">
        <f>G$6</f>
        <v>0</v>
      </c>
      <c r="H22" s="412" t="str">
        <f>IF((E22*G22)&lt;=0," ",ROUND((E22*G22),0))</f>
        <v xml:space="preserve"> </v>
      </c>
      <c r="I22" s="413" t="str">
        <f>IF((F22*G22)&lt;=0," ",ROUND((F22*G22),0))</f>
        <v xml:space="preserve"> </v>
      </c>
      <c r="J22" s="128"/>
      <c r="K22" s="418"/>
      <c r="L22" s="397"/>
      <c r="M22" s="425" t="str">
        <f>IF((IF(H22=" ",0,H22)-IF(I22=" ",0,I22)+K22-L22)&lt;=0," ",(IF(H22=" ",0,H22)-IF(I22=" ",0,I22)+K22-L22))</f>
        <v xml:space="preserve"> </v>
      </c>
      <c r="N22" s="426" t="str">
        <f>IF((-IF(H22=" ",0,H22)+IF(I22=" ",0,I22)-K22+L22)&lt;=0," ",(-IF(H22=" ",0,H22)+IF(I22=" ",0,I22)-K22+L22))</f>
        <v xml:space="preserve"> </v>
      </c>
    </row>
    <row r="23" spans="1:14" x14ac:dyDescent="0.25">
      <c r="C23" s="11" t="s">
        <v>60</v>
      </c>
      <c r="D23" s="11"/>
      <c r="E23" s="396"/>
      <c r="F23" s="397"/>
      <c r="G23" s="193">
        <f>G$6</f>
        <v>0</v>
      </c>
      <c r="H23" s="412" t="str">
        <f>IF((E23*G23)&lt;=0," ",ROUND((E23*G23),0))</f>
        <v xml:space="preserve"> </v>
      </c>
      <c r="I23" s="413" t="str">
        <f>IF((F23*G23)&lt;=0," ",ROUND((F23*G23),0))</f>
        <v xml:space="preserve"> </v>
      </c>
      <c r="J23" s="128"/>
      <c r="K23" s="418"/>
      <c r="L23" s="397"/>
      <c r="M23" s="425" t="str">
        <f>IF((IF(H23=" ",0,H23)-IF(I23=" ",0,I23)+K23-L23)&lt;=0," ",(IF(H23=" ",0,H23)-IF(I23=" ",0,I23)+K23-L23))</f>
        <v xml:space="preserve"> </v>
      </c>
      <c r="N23" s="426" t="str">
        <f>IF((-IF(H23=" ",0,H23)+IF(I23=" ",0,I23)-K23+L23)&lt;=0," ",(-IF(H23=" ",0,H23)+IF(I23=" ",0,I23)-K23+L23))</f>
        <v xml:space="preserve"> </v>
      </c>
    </row>
    <row r="24" spans="1:14" x14ac:dyDescent="0.25">
      <c r="C24" s="11" t="s">
        <v>65</v>
      </c>
      <c r="D24" s="11"/>
      <c r="E24" s="396"/>
      <c r="F24" s="397"/>
      <c r="G24" s="193">
        <f>G$6</f>
        <v>0</v>
      </c>
      <c r="H24" s="412" t="str">
        <f>IF((E24*G24)&lt;=0," ",ROUND((E24*G24),0))</f>
        <v xml:space="preserve"> </v>
      </c>
      <c r="I24" s="413" t="str">
        <f>IF((F24*G24)&lt;=0," ",ROUND((F24*G24),0))</f>
        <v xml:space="preserve"> </v>
      </c>
      <c r="J24" s="128"/>
      <c r="K24" s="418"/>
      <c r="L24" s="397"/>
      <c r="M24" s="425" t="str">
        <f>IF((IF(H24=" ",0,H24)-IF(I24=" ",0,I24)+K24-L24)&lt;=0," ",(IF(H24=" ",0,H24)-IF(I24=" ",0,I24)+K24-L24))</f>
        <v xml:space="preserve"> </v>
      </c>
      <c r="N24" s="426" t="str">
        <f>IF((-IF(H24=" ",0,H24)+IF(I24=" ",0,I24)-K24+L24)&lt;=0," ",(-IF(H24=" ",0,H24)+IF(I24=" ",0,I24)-K24+L24))</f>
        <v xml:space="preserve"> </v>
      </c>
    </row>
    <row r="25" spans="1:14" x14ac:dyDescent="0.25">
      <c r="C25" s="11" t="s">
        <v>28</v>
      </c>
      <c r="D25" s="11"/>
      <c r="E25" s="396"/>
      <c r="F25" s="397"/>
      <c r="G25" s="193">
        <f>G$6</f>
        <v>0</v>
      </c>
      <c r="H25" s="412" t="str">
        <f>IF((E25*G25)&lt;=0," ",ROUND((E25*G25),0))</f>
        <v xml:space="preserve"> </v>
      </c>
      <c r="I25" s="413" t="str">
        <f>IF((F25*G25)&lt;=0," ",ROUND((F25*G25),0))</f>
        <v xml:space="preserve"> </v>
      </c>
      <c r="J25" s="128"/>
      <c r="K25" s="418"/>
      <c r="L25" s="397"/>
      <c r="M25" s="425" t="str">
        <f>IF((IF(H25=" ",0,H25)-IF(I25=" ",0,I25)+K25-L25)&lt;=0," ",(IF(H25=" ",0,H25)-IF(I25=" ",0,I25)+K25-L25))</f>
        <v xml:space="preserve"> </v>
      </c>
      <c r="N25" s="426" t="str">
        <f>IF((-IF(H25=" ",0,H25)+IF(I25=" ",0,I25)-K25+L25)&lt;=0," ",(-IF(H25=" ",0,H25)+IF(I25=" ",0,I25)-K25+L25))</f>
        <v xml:space="preserve"> </v>
      </c>
    </row>
    <row r="26" spans="1:14" x14ac:dyDescent="0.25">
      <c r="C26" s="11" t="s">
        <v>47</v>
      </c>
      <c r="D26" s="11"/>
      <c r="E26" s="404"/>
      <c r="F26" s="405"/>
      <c r="G26" s="157"/>
      <c r="H26" s="414"/>
      <c r="I26" s="405"/>
      <c r="J26" s="131"/>
      <c r="K26" s="421"/>
      <c r="L26" s="405"/>
      <c r="M26" s="404"/>
      <c r="N26" s="405"/>
    </row>
    <row r="27" spans="1:14" x14ac:dyDescent="0.25">
      <c r="C27" s="12"/>
      <c r="D27" s="11" t="s">
        <v>47</v>
      </c>
      <c r="E27" s="396"/>
      <c r="F27" s="397"/>
      <c r="G27" s="193">
        <f>G$6</f>
        <v>0</v>
      </c>
      <c r="H27" s="412" t="str">
        <f>IF((E27*G27)&lt;=0," ",ROUND((E27*G27),0))</f>
        <v xml:space="preserve"> </v>
      </c>
      <c r="I27" s="413" t="str">
        <f>IF((F27*G27)&lt;=0," ",ROUND((F27*G27),0))</f>
        <v xml:space="preserve"> </v>
      </c>
      <c r="J27" s="128"/>
      <c r="K27" s="418"/>
      <c r="L27" s="397"/>
      <c r="M27" s="425" t="str">
        <f>IF((IF(H27=" ",0,H27)-IF(I27=" ",0,I27)+K27-L27)&lt;=0," ",(IF(H27=" ",0,H27)-IF(I27=" ",0,I27)+K27-L27))</f>
        <v xml:space="preserve"> </v>
      </c>
      <c r="N27" s="426" t="str">
        <f>IF((-IF(H27=" ",0,H27)+IF(I27=" ",0,I27)-K27+L27)&lt;=0," ",(-IF(H27=" ",0,H27)+IF(I27=" ",0,I27)-K27+L27))</f>
        <v xml:space="preserve"> </v>
      </c>
    </row>
    <row r="28" spans="1:14" x14ac:dyDescent="0.25">
      <c r="C28" s="61"/>
      <c r="D28" s="11" t="s">
        <v>95</v>
      </c>
      <c r="E28" s="396"/>
      <c r="F28" s="397"/>
      <c r="G28" s="193">
        <f>G$6</f>
        <v>0</v>
      </c>
      <c r="H28" s="412" t="str">
        <f>IF((E28*G28)&lt;=0," ",ROUND((E28*G28),0))</f>
        <v xml:space="preserve"> </v>
      </c>
      <c r="I28" s="413" t="str">
        <f>IF((F28*G28)&lt;=0," ",ROUND((F28*G28),0))</f>
        <v xml:space="preserve"> </v>
      </c>
      <c r="J28" s="128"/>
      <c r="K28" s="418"/>
      <c r="L28" s="397"/>
      <c r="M28" s="425" t="str">
        <f>IF((IF(H28=" ",0,H28)-IF(I28=" ",0,I28)+K28-L28)&lt;=0," ",(IF(H28=" ",0,H28)-IF(I28=" ",0,I28)+K28-L28))</f>
        <v xml:space="preserve"> </v>
      </c>
      <c r="N28" s="426" t="str">
        <f>IF((-IF(H28=" ",0,H28)+IF(I28=" ",0,I28)-K28+L28)&lt;=0," ",(-IF(H28=" ",0,H28)+IF(I28=" ",0,I28)-K28+L28))</f>
        <v xml:space="preserve"> </v>
      </c>
    </row>
    <row r="29" spans="1:14" x14ac:dyDescent="0.25">
      <c r="C29" s="11" t="s">
        <v>12</v>
      </c>
      <c r="D29" s="11"/>
      <c r="E29" s="396"/>
      <c r="F29" s="397"/>
      <c r="G29" s="193">
        <f>G$6</f>
        <v>0</v>
      </c>
      <c r="H29" s="412" t="str">
        <f>IF((E29*G29)&lt;=0," ",ROUND((E29*G29),0))</f>
        <v xml:space="preserve"> </v>
      </c>
      <c r="I29" s="413" t="str">
        <f>IF((F29*G29)&lt;=0," ",ROUND((F29*G29),0))</f>
        <v xml:space="preserve"> </v>
      </c>
      <c r="J29" s="128"/>
      <c r="K29" s="418"/>
      <c r="L29" s="397"/>
      <c r="M29" s="425" t="str">
        <f>IF((IF(H29=" ",0,H29)-IF(I29=" ",0,I29)+K29-L29)&lt;=0," ",(IF(H29=" ",0,H29)-IF(I29=" ",0,I29)+K29-L29))</f>
        <v xml:space="preserve"> </v>
      </c>
      <c r="N29" s="426" t="str">
        <f>IF((-IF(H29=" ",0,H29)+IF(I29=" ",0,I29)-K29+L29)&lt;=0," ",(-IF(H29=" ",0,H29)+IF(I29=" ",0,I29)-K29+L29))</f>
        <v xml:space="preserve"> </v>
      </c>
    </row>
    <row r="30" spans="1:14" x14ac:dyDescent="0.25">
      <c r="C30" s="14" t="s">
        <v>306</v>
      </c>
      <c r="D30" s="14"/>
      <c r="E30" s="396"/>
      <c r="F30" s="397"/>
      <c r="G30" s="193">
        <f>G$6</f>
        <v>0</v>
      </c>
      <c r="H30" s="412" t="str">
        <f>IF((E30*G30)&lt;=0," ",ROUND((E30*G30),0))</f>
        <v xml:space="preserve"> </v>
      </c>
      <c r="I30" s="413" t="str">
        <f>IF((F30*G30)&lt;=0," ",ROUND((F30*G30),0))</f>
        <v xml:space="preserve"> </v>
      </c>
      <c r="J30" s="128"/>
      <c r="K30" s="418"/>
      <c r="L30" s="397"/>
      <c r="M30" s="425" t="str">
        <f>IF((IF(H30=" ",0,H30)-IF(I30=" ",0,I30)+K30-L30)&lt;=0," ",(IF(H30=" ",0,H30)-IF(I30=" ",0,I30)+K30-L30))</f>
        <v xml:space="preserve"> </v>
      </c>
      <c r="N30" s="426" t="str">
        <f>IF((-IF(H30=" ",0,H30)+IF(I30=" ",0,I30)-K30+L30)&lt;=0," ",(-IF(H30=" ",0,H30)+IF(I30=" ",0,I30)-K30+L30))</f>
        <v xml:space="preserve"> </v>
      </c>
    </row>
    <row r="31" spans="1:14" ht="13" x14ac:dyDescent="0.3">
      <c r="A31" s="48" t="s">
        <v>2</v>
      </c>
      <c r="B31" s="48"/>
      <c r="C31" s="11"/>
      <c r="D31" s="11"/>
      <c r="E31" s="404"/>
      <c r="F31" s="405"/>
      <c r="G31" s="157"/>
      <c r="H31" s="414"/>
      <c r="I31" s="405"/>
      <c r="J31" s="131"/>
      <c r="K31" s="421"/>
      <c r="L31" s="405"/>
      <c r="M31" s="404"/>
      <c r="N31" s="405"/>
    </row>
    <row r="32" spans="1:14" x14ac:dyDescent="0.25">
      <c r="C32" s="11" t="s">
        <v>332</v>
      </c>
      <c r="D32" s="11"/>
      <c r="E32" s="404"/>
      <c r="F32" s="405"/>
      <c r="G32" s="157"/>
      <c r="H32" s="414"/>
      <c r="I32" s="405"/>
      <c r="J32" s="131"/>
      <c r="K32" s="421"/>
      <c r="L32" s="405"/>
      <c r="M32" s="404"/>
      <c r="N32" s="405"/>
    </row>
    <row r="33" spans="1:14" x14ac:dyDescent="0.25">
      <c r="C33" s="12"/>
      <c r="D33" s="11" t="s">
        <v>66</v>
      </c>
      <c r="E33" s="396"/>
      <c r="F33" s="397"/>
      <c r="G33" s="193">
        <f t="shared" ref="G33:G38" si="5">G$6</f>
        <v>0</v>
      </c>
      <c r="H33" s="412" t="str">
        <f t="shared" ref="H33:H38" si="6">IF((E33*G33)&lt;=0," ",ROUND((E33*G33),0))</f>
        <v xml:space="preserve"> </v>
      </c>
      <c r="I33" s="413" t="str">
        <f t="shared" ref="I33:I38" si="7">IF((F33*G33)&lt;=0," ",ROUND((F33*G33),0))</f>
        <v xml:space="preserve"> </v>
      </c>
      <c r="J33" s="128"/>
      <c r="K33" s="418"/>
      <c r="L33" s="397"/>
      <c r="M33" s="425" t="str">
        <f t="shared" ref="M33:M38" si="8">IF((IF(H33=" ",0,H33)-IF(I33=" ",0,I33)+K33-L33)&lt;=0," ",(IF(H33=" ",0,H33)-IF(I33=" ",0,I33)+K33-L33))</f>
        <v xml:space="preserve"> </v>
      </c>
      <c r="N33" s="426" t="str">
        <f t="shared" ref="N33:N38" si="9">IF((-IF(H33=" ",0,H33)+IF(I33=" ",0,I33)-K33+L33)&lt;=0," ",(-IF(H33=" ",0,H33)+IF(I33=" ",0,I33)-K33+L33))</f>
        <v xml:space="preserve"> </v>
      </c>
    </row>
    <row r="34" spans="1:14" x14ac:dyDescent="0.25">
      <c r="C34" s="61"/>
      <c r="D34" s="11" t="s">
        <v>67</v>
      </c>
      <c r="E34" s="396"/>
      <c r="F34" s="397"/>
      <c r="G34" s="193">
        <f t="shared" si="5"/>
        <v>0</v>
      </c>
      <c r="H34" s="412" t="str">
        <f t="shared" si="6"/>
        <v xml:space="preserve"> </v>
      </c>
      <c r="I34" s="413" t="str">
        <f t="shared" si="7"/>
        <v xml:space="preserve"> </v>
      </c>
      <c r="J34" s="128"/>
      <c r="K34" s="418"/>
      <c r="L34" s="397"/>
      <c r="M34" s="425" t="str">
        <f t="shared" si="8"/>
        <v xml:space="preserve"> </v>
      </c>
      <c r="N34" s="426" t="str">
        <f t="shared" si="9"/>
        <v xml:space="preserve"> </v>
      </c>
    </row>
    <row r="35" spans="1:14" x14ac:dyDescent="0.25">
      <c r="C35" s="11" t="s">
        <v>0</v>
      </c>
      <c r="D35" s="11"/>
      <c r="E35" s="396"/>
      <c r="F35" s="397"/>
      <c r="G35" s="193">
        <f t="shared" si="5"/>
        <v>0</v>
      </c>
      <c r="H35" s="412" t="str">
        <f t="shared" si="6"/>
        <v xml:space="preserve"> </v>
      </c>
      <c r="I35" s="413" t="str">
        <f t="shared" si="7"/>
        <v xml:space="preserve"> </v>
      </c>
      <c r="J35" s="130"/>
      <c r="K35" s="418"/>
      <c r="L35" s="397"/>
      <c r="M35" s="425" t="str">
        <f t="shared" si="8"/>
        <v xml:space="preserve"> </v>
      </c>
      <c r="N35" s="426" t="str">
        <f t="shared" si="9"/>
        <v xml:space="preserve"> </v>
      </c>
    </row>
    <row r="36" spans="1:14" x14ac:dyDescent="0.25">
      <c r="C36" s="11" t="s">
        <v>44</v>
      </c>
      <c r="D36" s="11"/>
      <c r="E36" s="396"/>
      <c r="F36" s="397"/>
      <c r="G36" s="193">
        <f t="shared" si="5"/>
        <v>0</v>
      </c>
      <c r="H36" s="412" t="str">
        <f t="shared" si="6"/>
        <v xml:space="preserve"> </v>
      </c>
      <c r="I36" s="413" t="str">
        <f t="shared" si="7"/>
        <v xml:space="preserve"> </v>
      </c>
      <c r="J36" s="128"/>
      <c r="K36" s="418"/>
      <c r="L36" s="397"/>
      <c r="M36" s="425" t="str">
        <f t="shared" si="8"/>
        <v xml:space="preserve"> </v>
      </c>
      <c r="N36" s="426" t="str">
        <f t="shared" si="9"/>
        <v xml:space="preserve"> </v>
      </c>
    </row>
    <row r="37" spans="1:14" x14ac:dyDescent="0.25">
      <c r="C37" s="11" t="s">
        <v>319</v>
      </c>
      <c r="D37" s="11"/>
      <c r="E37" s="396"/>
      <c r="F37" s="397"/>
      <c r="G37" s="193">
        <f t="shared" si="5"/>
        <v>0</v>
      </c>
      <c r="H37" s="412" t="str">
        <f t="shared" si="6"/>
        <v xml:space="preserve"> </v>
      </c>
      <c r="I37" s="413" t="str">
        <f t="shared" si="7"/>
        <v xml:space="preserve"> </v>
      </c>
      <c r="J37" s="128"/>
      <c r="K37" s="418"/>
      <c r="L37" s="397"/>
      <c r="M37" s="425" t="str">
        <f t="shared" si="8"/>
        <v xml:space="preserve"> </v>
      </c>
      <c r="N37" s="426" t="str">
        <f t="shared" si="9"/>
        <v xml:space="preserve"> </v>
      </c>
    </row>
    <row r="38" spans="1:14" x14ac:dyDescent="0.25">
      <c r="C38" s="11" t="s">
        <v>23</v>
      </c>
      <c r="D38" s="11"/>
      <c r="E38" s="396"/>
      <c r="F38" s="397"/>
      <c r="G38" s="193">
        <f t="shared" si="5"/>
        <v>0</v>
      </c>
      <c r="H38" s="412" t="str">
        <f t="shared" si="6"/>
        <v xml:space="preserve"> </v>
      </c>
      <c r="I38" s="413" t="str">
        <f t="shared" si="7"/>
        <v xml:space="preserve"> </v>
      </c>
      <c r="J38" s="128"/>
      <c r="K38" s="418"/>
      <c r="L38" s="397"/>
      <c r="M38" s="425" t="str">
        <f t="shared" si="8"/>
        <v xml:space="preserve"> </v>
      </c>
      <c r="N38" s="426" t="str">
        <f t="shared" si="9"/>
        <v xml:space="preserve"> </v>
      </c>
    </row>
    <row r="39" spans="1:14" x14ac:dyDescent="0.25">
      <c r="A39" s="174" t="s">
        <v>190</v>
      </c>
      <c r="B39" s="174"/>
      <c r="C39" s="174"/>
      <c r="D39" s="174"/>
      <c r="E39" s="406">
        <f>SUM(E14:E38)</f>
        <v>0</v>
      </c>
      <c r="F39" s="407">
        <f>SUM(F14:F38)</f>
        <v>0</v>
      </c>
      <c r="G39" s="226"/>
      <c r="H39" s="415">
        <f>SUM(H14:H38)</f>
        <v>0</v>
      </c>
      <c r="I39" s="407">
        <f>SUM(I14:I38)</f>
        <v>0</v>
      </c>
      <c r="J39" s="252"/>
      <c r="K39" s="422">
        <f>SUM(K14:K38)</f>
        <v>0</v>
      </c>
      <c r="L39" s="407">
        <f>SUM(L14:L38)</f>
        <v>0</v>
      </c>
      <c r="M39" s="406">
        <f>SUM(M14:M38)</f>
        <v>0</v>
      </c>
      <c r="N39" s="407">
        <f>SUM(N14:N38)</f>
        <v>0</v>
      </c>
    </row>
    <row r="40" spans="1:14" s="3" customFormat="1" x14ac:dyDescent="0.25">
      <c r="A40" s="8"/>
      <c r="B40" s="8"/>
      <c r="C40" s="8"/>
      <c r="D40" s="8"/>
      <c r="E40" s="8"/>
      <c r="F40" s="8"/>
      <c r="G40" s="140"/>
      <c r="H40" s="10"/>
      <c r="I40" s="10"/>
      <c r="J40" s="10"/>
      <c r="K40" s="10"/>
      <c r="L40" s="10"/>
      <c r="M40" s="10"/>
      <c r="N40" s="10"/>
    </row>
    <row r="41" spans="1:14" s="8" customFormat="1" ht="14.25" customHeight="1" x14ac:dyDescent="0.25">
      <c r="A41" s="847" t="s">
        <v>300</v>
      </c>
      <c r="B41" s="848"/>
      <c r="C41" s="848"/>
      <c r="D41" s="848"/>
      <c r="E41" s="848"/>
      <c r="F41" s="848"/>
      <c r="G41" s="848"/>
      <c r="H41" s="848"/>
      <c r="I41" s="848"/>
      <c r="J41" s="848"/>
      <c r="K41" s="848"/>
      <c r="L41" s="848"/>
      <c r="M41" s="848"/>
      <c r="N41" s="849"/>
    </row>
    <row r="42" spans="1:14" s="4" customFormat="1" ht="11.5" x14ac:dyDescent="0.25">
      <c r="A42" s="188" t="s">
        <v>122</v>
      </c>
      <c r="B42" s="4" t="s">
        <v>297</v>
      </c>
      <c r="G42" s="142"/>
      <c r="H42" s="53"/>
      <c r="I42" s="53"/>
      <c r="J42" s="53"/>
      <c r="K42" s="53"/>
      <c r="L42" s="53"/>
      <c r="M42" s="53"/>
      <c r="N42" s="523"/>
    </row>
    <row r="43" spans="1:14" s="4" customFormat="1" ht="11.5" x14ac:dyDescent="0.25">
      <c r="A43" s="188" t="s">
        <v>147</v>
      </c>
      <c r="B43" s="4" t="s">
        <v>155</v>
      </c>
      <c r="G43" s="142"/>
      <c r="H43" s="53"/>
      <c r="I43" s="53"/>
      <c r="J43" s="53"/>
      <c r="K43" s="53"/>
      <c r="L43" s="53"/>
      <c r="M43" s="53"/>
      <c r="N43" s="523"/>
    </row>
    <row r="44" spans="1:14" s="4" customFormat="1" ht="11.5" x14ac:dyDescent="0.25">
      <c r="A44" s="188" t="s">
        <v>147</v>
      </c>
      <c r="B44" s="4" t="s">
        <v>156</v>
      </c>
      <c r="G44" s="142"/>
      <c r="H44" s="53"/>
      <c r="I44" s="53"/>
      <c r="J44" s="53"/>
      <c r="K44" s="53"/>
      <c r="L44" s="53"/>
      <c r="M44" s="53"/>
      <c r="N44" s="523"/>
    </row>
    <row r="45" spans="1:14" s="4" customFormat="1" ht="12.75" customHeight="1" x14ac:dyDescent="0.25">
      <c r="A45" s="188"/>
      <c r="B45" s="524" t="s">
        <v>147</v>
      </c>
      <c r="C45" s="850" t="s">
        <v>174</v>
      </c>
      <c r="D45" s="850"/>
      <c r="E45" s="850"/>
      <c r="F45" s="850"/>
      <c r="G45" s="850"/>
      <c r="H45" s="850"/>
      <c r="I45" s="850"/>
      <c r="J45" s="850"/>
      <c r="K45" s="850"/>
      <c r="L45" s="850"/>
      <c r="M45" s="850"/>
      <c r="N45" s="851"/>
    </row>
    <row r="46" spans="1:14" s="4" customFormat="1" ht="12.75" customHeight="1" x14ac:dyDescent="0.25">
      <c r="A46" s="188"/>
      <c r="B46" s="524" t="s">
        <v>147</v>
      </c>
      <c r="C46" s="850" t="s">
        <v>160</v>
      </c>
      <c r="D46" s="850"/>
      <c r="E46" s="850"/>
      <c r="F46" s="850"/>
      <c r="G46" s="850"/>
      <c r="H46" s="850"/>
      <c r="I46" s="850"/>
      <c r="J46" s="850"/>
      <c r="K46" s="850"/>
      <c r="L46" s="850"/>
      <c r="M46" s="850"/>
      <c r="N46" s="851"/>
    </row>
    <row r="47" spans="1:14" s="4" customFormat="1" ht="46.5" customHeight="1" x14ac:dyDescent="0.25">
      <c r="A47" s="525" t="s">
        <v>298</v>
      </c>
      <c r="B47" s="865" t="s">
        <v>350</v>
      </c>
      <c r="C47" s="865"/>
      <c r="D47" s="865"/>
      <c r="E47" s="865"/>
      <c r="F47" s="865"/>
      <c r="G47" s="865"/>
      <c r="H47" s="865"/>
      <c r="I47" s="865"/>
      <c r="J47" s="865"/>
      <c r="K47" s="865"/>
      <c r="L47" s="865"/>
      <c r="M47" s="865"/>
      <c r="N47" s="866"/>
    </row>
    <row r="48" spans="1:14" s="3" customFormat="1" x14ac:dyDescent="0.25">
      <c r="A48" s="8"/>
      <c r="B48" s="8"/>
      <c r="C48" s="8"/>
      <c r="D48" s="8"/>
      <c r="E48" s="8"/>
      <c r="F48" s="8"/>
      <c r="G48" s="140"/>
      <c r="H48" s="10"/>
      <c r="I48" s="10"/>
      <c r="J48" s="10"/>
      <c r="K48" s="10"/>
      <c r="L48" s="10"/>
      <c r="M48" s="10"/>
      <c r="N48" s="10"/>
    </row>
    <row r="49" spans="1:14" ht="15" customHeight="1" x14ac:dyDescent="0.25">
      <c r="A49" s="601" t="s">
        <v>289</v>
      </c>
      <c r="B49" s="602"/>
      <c r="C49" s="602"/>
      <c r="D49" s="602"/>
      <c r="E49" s="602"/>
      <c r="F49" s="602"/>
      <c r="G49" s="602"/>
      <c r="H49" s="602"/>
      <c r="I49" s="602"/>
      <c r="J49" s="602"/>
      <c r="K49" s="602"/>
      <c r="L49" s="602"/>
      <c r="M49" s="602"/>
      <c r="N49" s="603"/>
    </row>
    <row r="50" spans="1:14" s="54" customFormat="1" ht="12" customHeight="1" x14ac:dyDescent="0.25">
      <c r="A50" s="105"/>
      <c r="B50" s="105"/>
      <c r="C50" s="105"/>
      <c r="D50" s="105"/>
      <c r="E50" s="910" t="s">
        <v>175</v>
      </c>
      <c r="F50" s="912"/>
      <c r="G50" s="153" t="s">
        <v>181</v>
      </c>
      <c r="H50" s="913" t="s">
        <v>178</v>
      </c>
      <c r="I50" s="914"/>
      <c r="J50" s="910" t="s">
        <v>177</v>
      </c>
      <c r="K50" s="911"/>
      <c r="L50" s="912"/>
      <c r="M50" s="910" t="s">
        <v>195</v>
      </c>
      <c r="N50" s="912"/>
    </row>
    <row r="51" spans="1:14" s="51" customFormat="1" ht="13.5" customHeight="1" x14ac:dyDescent="0.25">
      <c r="A51" s="637" t="s">
        <v>149</v>
      </c>
      <c r="B51" s="638"/>
      <c r="C51" s="638"/>
      <c r="D51" s="639"/>
      <c r="E51" s="620" t="s">
        <v>172</v>
      </c>
      <c r="F51" s="622"/>
      <c r="G51" s="806" t="s">
        <v>173</v>
      </c>
      <c r="H51" s="883" t="s">
        <v>104</v>
      </c>
      <c r="I51" s="622"/>
      <c r="J51" s="620" t="s">
        <v>36</v>
      </c>
      <c r="K51" s="621"/>
      <c r="L51" s="622"/>
      <c r="M51" s="620" t="s">
        <v>105</v>
      </c>
      <c r="N51" s="622"/>
    </row>
    <row r="52" spans="1:14" s="51" customFormat="1" ht="10.5" customHeight="1" x14ac:dyDescent="0.25">
      <c r="A52" s="640"/>
      <c r="B52" s="641"/>
      <c r="C52" s="641"/>
      <c r="D52" s="642"/>
      <c r="E52" s="623"/>
      <c r="F52" s="625"/>
      <c r="G52" s="807"/>
      <c r="H52" s="884"/>
      <c r="I52" s="625"/>
      <c r="J52" s="623"/>
      <c r="K52" s="624"/>
      <c r="L52" s="625"/>
      <c r="M52" s="623"/>
      <c r="N52" s="625"/>
    </row>
    <row r="53" spans="1:14" x14ac:dyDescent="0.25">
      <c r="E53" s="18" t="s">
        <v>25</v>
      </c>
      <c r="F53" s="19" t="s">
        <v>26</v>
      </c>
      <c r="G53" s="151"/>
      <c r="H53" s="150" t="s">
        <v>25</v>
      </c>
      <c r="I53" s="19" t="s">
        <v>26</v>
      </c>
      <c r="J53" s="26" t="s">
        <v>5</v>
      </c>
      <c r="K53" s="27" t="s">
        <v>25</v>
      </c>
      <c r="L53" s="19" t="s">
        <v>26</v>
      </c>
      <c r="M53" s="18" t="s">
        <v>25</v>
      </c>
      <c r="N53" s="19" t="s">
        <v>26</v>
      </c>
    </row>
    <row r="54" spans="1:14" ht="14" x14ac:dyDescent="0.3">
      <c r="A54" s="47" t="s">
        <v>97</v>
      </c>
      <c r="B54" s="47"/>
      <c r="E54" s="392"/>
      <c r="F54" s="393"/>
      <c r="G54" s="151"/>
      <c r="H54" s="408"/>
      <c r="I54" s="409"/>
      <c r="J54" s="20"/>
      <c r="K54" s="416"/>
      <c r="L54" s="409"/>
      <c r="M54" s="423"/>
      <c r="N54" s="409"/>
    </row>
    <row r="55" spans="1:14" ht="13" x14ac:dyDescent="0.3">
      <c r="A55" s="49" t="s">
        <v>158</v>
      </c>
      <c r="B55" s="49"/>
      <c r="C55" s="11"/>
      <c r="D55" s="11"/>
      <c r="E55" s="427"/>
      <c r="F55" s="428"/>
      <c r="G55" s="259"/>
      <c r="H55" s="434"/>
      <c r="I55" s="435"/>
      <c r="J55" s="31"/>
      <c r="K55" s="439"/>
      <c r="L55" s="435"/>
      <c r="M55" s="444"/>
      <c r="N55" s="435"/>
    </row>
    <row r="56" spans="1:14" ht="12" customHeight="1" x14ac:dyDescent="0.25">
      <c r="A56" s="16"/>
      <c r="B56" s="93" t="s">
        <v>82</v>
      </c>
      <c r="C56" s="94"/>
      <c r="D56" s="94"/>
      <c r="E56" s="429"/>
      <c r="F56" s="430"/>
      <c r="G56" s="260"/>
      <c r="H56" s="434"/>
      <c r="I56" s="435"/>
      <c r="J56" s="31"/>
      <c r="K56" s="439"/>
      <c r="L56" s="435"/>
      <c r="M56" s="444"/>
      <c r="N56" s="435"/>
    </row>
    <row r="57" spans="1:14" x14ac:dyDescent="0.25">
      <c r="C57" s="11" t="s">
        <v>159</v>
      </c>
      <c r="D57" s="11"/>
      <c r="E57" s="396"/>
      <c r="F57" s="397"/>
      <c r="G57" s="234">
        <f>G$4</f>
        <v>0</v>
      </c>
      <c r="H57" s="412" t="str">
        <f>IF((E57*G57)&lt;=0," ",ROUND((E57*G57),0))</f>
        <v xml:space="preserve"> </v>
      </c>
      <c r="I57" s="413" t="str">
        <f>IF((F57*G57)&lt;=0," ",ROUND((F57*G57),0))</f>
        <v xml:space="preserve"> </v>
      </c>
      <c r="J57" s="131"/>
      <c r="K57" s="421"/>
      <c r="L57" s="405"/>
      <c r="M57" s="425" t="str">
        <f>IF((IF(H57=" ",0,H57)-IF(I57=" ",0,I57)+K57-L57)&lt;=0," ",(IF(H57=" ",0,H57)-IF(I57=" ",0,I57)+K57-L57))</f>
        <v xml:space="preserve"> </v>
      </c>
      <c r="N57" s="426" t="str">
        <f>IF((-IF(H57=" ",0,H57)+IF(I57=" ",0,I57)-K57+L57)&lt;=0," ",(-IF(H57=" ",0,H57)+IF(I57=" ",0,I57)-K57+L57))</f>
        <v xml:space="preserve"> </v>
      </c>
    </row>
    <row r="58" spans="1:14" x14ac:dyDescent="0.25">
      <c r="C58" s="694" t="s">
        <v>334</v>
      </c>
      <c r="D58" s="695"/>
      <c r="E58" s="398"/>
      <c r="F58" s="399"/>
      <c r="G58" s="234">
        <f>G$4</f>
        <v>0</v>
      </c>
      <c r="H58" s="412" t="str">
        <f>IF((E58*G58)&lt;=0," ",ROUND((E58*G58),0))</f>
        <v xml:space="preserve"> </v>
      </c>
      <c r="I58" s="413" t="str">
        <f>IF((F58*G58)&lt;=0," ",ROUND((F58*G58),0))</f>
        <v xml:space="preserve"> </v>
      </c>
      <c r="J58" s="129"/>
      <c r="K58" s="419"/>
      <c r="L58" s="399"/>
      <c r="M58" s="425" t="str">
        <f>IF((IF(H58=" ",0,H58)-IF(I58=" ",0,I58)+K58-L58)&lt;=0," ",(IF(H58=" ",0,H58)-IF(I58=" ",0,I58)+K58-L58))</f>
        <v xml:space="preserve"> </v>
      </c>
      <c r="N58" s="426" t="str">
        <f>IF((-IF(H58=" ",0,H58)+IF(I58=" ",0,I58)-K58+L58)&lt;=0," ",(-IF(H58=" ",0,H58)+IF(I58=" ",0,I58)-K58+L58))</f>
        <v xml:space="preserve"> </v>
      </c>
    </row>
    <row r="59" spans="1:14" ht="12.75" customHeight="1" x14ac:dyDescent="0.25">
      <c r="C59" s="686" t="s">
        <v>229</v>
      </c>
      <c r="D59" s="687"/>
      <c r="E59" s="431" t="str">
        <f>F179</f>
        <v xml:space="preserve"> </v>
      </c>
      <c r="F59" s="413" t="str">
        <f>E179</f>
        <v xml:space="preserve"> </v>
      </c>
      <c r="G59" s="230"/>
      <c r="H59" s="412" t="str">
        <f>I179</f>
        <v xml:space="preserve"> </v>
      </c>
      <c r="I59" s="413" t="str">
        <f>H179</f>
        <v xml:space="preserve"> </v>
      </c>
      <c r="J59" s="184"/>
      <c r="K59" s="440">
        <f>L179</f>
        <v>0</v>
      </c>
      <c r="L59" s="413">
        <f>K179</f>
        <v>0</v>
      </c>
      <c r="M59" s="431" t="str">
        <f>N179</f>
        <v xml:space="preserve"> </v>
      </c>
      <c r="N59" s="413" t="str">
        <f>M179</f>
        <v xml:space="preserve"> </v>
      </c>
    </row>
    <row r="60" spans="1:14" x14ac:dyDescent="0.25">
      <c r="C60" s="11" t="s">
        <v>70</v>
      </c>
      <c r="D60" s="11"/>
      <c r="E60" s="396"/>
      <c r="F60" s="397"/>
      <c r="G60" s="234">
        <f>G$5</f>
        <v>0</v>
      </c>
      <c r="H60" s="412" t="str">
        <f>IF((E60*G60)&lt;=0," ",ROUND((E60*G60),0))</f>
        <v xml:space="preserve"> </v>
      </c>
      <c r="I60" s="413" t="str">
        <f>IF((F60*G60)&lt;=0," ",ROUND((F60*G60),0))</f>
        <v xml:space="preserve"> </v>
      </c>
      <c r="J60" s="129"/>
      <c r="K60" s="419"/>
      <c r="L60" s="399"/>
      <c r="M60" s="425" t="str">
        <f>IF((IF(H60=" ",0,H60)-IF(I60=" ",0,I60)+K60-L60)&lt;=0," ",(IF(H60=" ",0,H60)-IF(I60=" ",0,I60)+K60-L60))</f>
        <v xml:space="preserve"> </v>
      </c>
      <c r="N60" s="426" t="str">
        <f>IF((-IF(H60=" ",0,H60)+IF(I60=" ",0,I60)-K60+L60)&lt;=0," ",(-IF(H60=" ",0,H60)+IF(I60=" ",0,I60)-K60+L60))</f>
        <v xml:space="preserve"> </v>
      </c>
    </row>
    <row r="61" spans="1:14" x14ac:dyDescent="0.25">
      <c r="C61" s="208" t="s">
        <v>157</v>
      </c>
      <c r="D61" s="208"/>
      <c r="E61" s="404"/>
      <c r="F61" s="405"/>
      <c r="G61" s="152"/>
      <c r="H61" s="436"/>
      <c r="I61" s="399"/>
      <c r="J61" s="129"/>
      <c r="K61" s="419"/>
      <c r="L61" s="399"/>
      <c r="M61" s="404"/>
      <c r="N61" s="405"/>
    </row>
    <row r="62" spans="1:14" ht="12" customHeight="1" x14ac:dyDescent="0.25">
      <c r="B62" s="685" t="s">
        <v>116</v>
      </c>
      <c r="C62" s="685"/>
      <c r="D62" s="600"/>
      <c r="E62" s="432"/>
      <c r="F62" s="433"/>
      <c r="G62" s="215"/>
      <c r="H62" s="414"/>
      <c r="I62" s="405"/>
      <c r="J62" s="131"/>
      <c r="K62" s="421"/>
      <c r="L62" s="405"/>
      <c r="M62" s="404"/>
      <c r="N62" s="405"/>
    </row>
    <row r="63" spans="1:14" x14ac:dyDescent="0.25">
      <c r="C63" s="11" t="s">
        <v>159</v>
      </c>
      <c r="D63" s="11"/>
      <c r="E63" s="396"/>
      <c r="F63" s="397"/>
      <c r="G63" s="234">
        <f>G$4</f>
        <v>0</v>
      </c>
      <c r="H63" s="412" t="str">
        <f>IF((E63*G63)&lt;=0," ",ROUND((E63*G63),0))</f>
        <v xml:space="preserve"> </v>
      </c>
      <c r="I63" s="413" t="str">
        <f>IF((F63*G63)&lt;=0," ",ROUND((F63*G63),0))</f>
        <v xml:space="preserve"> </v>
      </c>
      <c r="J63" s="131"/>
      <c r="K63" s="421"/>
      <c r="L63" s="405"/>
      <c r="M63" s="425" t="str">
        <f>IF((IF(H63=" ",0,H63)-IF(I63=" ",0,I63)+K63-L63)&lt;=0," ",(IF(H63=" ",0,H63)-IF(I63=" ",0,I63)+K63-L63))</f>
        <v xml:space="preserve"> </v>
      </c>
      <c r="N63" s="426" t="str">
        <f>IF((-IF(H63=" ",0,H63)+IF(I63=" ",0,I63)-K63+L63)&lt;=0," ",(-IF(H63=" ",0,H63)+IF(I63=" ",0,I63)-K63+L63))</f>
        <v xml:space="preserve"> </v>
      </c>
    </row>
    <row r="64" spans="1:14" x14ac:dyDescent="0.25">
      <c r="C64" s="12" t="s">
        <v>334</v>
      </c>
      <c r="D64" s="12"/>
      <c r="E64" s="398"/>
      <c r="F64" s="399"/>
      <c r="G64" s="234">
        <f>G$4</f>
        <v>0</v>
      </c>
      <c r="H64" s="412" t="str">
        <f>IF((E64*G64)&lt;=0," ",ROUND((E64*G64),0))</f>
        <v xml:space="preserve"> </v>
      </c>
      <c r="I64" s="413" t="str">
        <f>IF((F64*G64)&lt;=0," ",ROUND((F64*G64),0))</f>
        <v xml:space="preserve"> </v>
      </c>
      <c r="J64" s="129"/>
      <c r="K64" s="419"/>
      <c r="L64" s="399"/>
      <c r="M64" s="425" t="str">
        <f>IF((IF(H64=" ",0,H64)-IF(I64=" ",0,I64)+K64-L64)&lt;=0," ",(IF(H64=" ",0,H64)-IF(I64=" ",0,I64)+K64-L64))</f>
        <v xml:space="preserve"> </v>
      </c>
      <c r="N64" s="426" t="str">
        <f>IF((-IF(H64=" ",0,H64)+IF(I64=" ",0,I64)-K64+L64)&lt;=0," ",(-IF(H64=" ",0,H64)+IF(I64=" ",0,I64)-K64+L64))</f>
        <v xml:space="preserve"> </v>
      </c>
    </row>
    <row r="65" spans="1:14" x14ac:dyDescent="0.25">
      <c r="A65" s="8"/>
      <c r="B65" s="8"/>
      <c r="C65" s="11" t="s">
        <v>70</v>
      </c>
      <c r="D65" s="11"/>
      <c r="E65" s="396"/>
      <c r="F65" s="397"/>
      <c r="G65" s="234">
        <f>G$5</f>
        <v>0</v>
      </c>
      <c r="H65" s="412" t="str">
        <f>IF((E65*G65)&lt;=0," ",ROUND((E65*G65),0))</f>
        <v xml:space="preserve"> </v>
      </c>
      <c r="I65" s="413" t="str">
        <f>IF((F65*G65)&lt;=0," ",ROUND((F65*G65),0))</f>
        <v xml:space="preserve"> </v>
      </c>
      <c r="J65" s="128"/>
      <c r="K65" s="418"/>
      <c r="L65" s="397"/>
      <c r="M65" s="425" t="str">
        <f>IF((IF(H65=" ",0,H65)-IF(I65=" ",0,I65)+K65-L65)&lt;=0," ",(IF(H65=" ",0,H65)-IF(I65=" ",0,I65)+K65-L65))</f>
        <v xml:space="preserve"> </v>
      </c>
      <c r="N65" s="426" t="str">
        <f>IF((-IF(H65=" ",0,H65)+IF(I65=" ",0,I65)-K65+L65)&lt;=0," ",(-IF(H65=" ",0,H65)+IF(I65=" ",0,I65)-K65+L65))</f>
        <v xml:space="preserve"> </v>
      </c>
    </row>
    <row r="66" spans="1:14" x14ac:dyDescent="0.25">
      <c r="C66" s="208" t="s">
        <v>157</v>
      </c>
      <c r="D66" s="208"/>
      <c r="E66" s="404"/>
      <c r="F66" s="405"/>
      <c r="G66" s="152"/>
      <c r="H66" s="436"/>
      <c r="I66" s="399"/>
      <c r="J66" s="129"/>
      <c r="K66" s="419"/>
      <c r="L66" s="399"/>
      <c r="M66" s="404"/>
      <c r="N66" s="405"/>
    </row>
    <row r="67" spans="1:14" ht="12" customHeight="1" x14ac:dyDescent="0.25">
      <c r="B67" s="685" t="s">
        <v>114</v>
      </c>
      <c r="C67" s="685"/>
      <c r="D67" s="600"/>
      <c r="E67" s="432"/>
      <c r="F67" s="433"/>
      <c r="G67" s="215"/>
      <c r="H67" s="414"/>
      <c r="I67" s="405"/>
      <c r="J67" s="131"/>
      <c r="K67" s="421"/>
      <c r="L67" s="405"/>
      <c r="M67" s="404"/>
      <c r="N67" s="405"/>
    </row>
    <row r="68" spans="1:14" x14ac:dyDescent="0.25">
      <c r="C68" s="11" t="s">
        <v>159</v>
      </c>
      <c r="D68" s="11"/>
      <c r="E68" s="396"/>
      <c r="F68" s="397"/>
      <c r="G68" s="234">
        <f>G$4</f>
        <v>0</v>
      </c>
      <c r="H68" s="412" t="str">
        <f>IF((E68*G68)&lt;=0," ",ROUND((E68*G68),0))</f>
        <v xml:space="preserve"> </v>
      </c>
      <c r="I68" s="413" t="str">
        <f>IF((F68*G68)&lt;=0," ",ROUND((F68*G68),0))</f>
        <v xml:space="preserve"> </v>
      </c>
      <c r="J68" s="131"/>
      <c r="K68" s="421"/>
      <c r="L68" s="405"/>
      <c r="M68" s="425" t="str">
        <f>IF((IF(H68=" ",0,H68)-IF(I68=" ",0,I68)+K68-L68)&lt;=0," ",(IF(H68=" ",0,H68)-IF(I68=" ",0,I68)+K68-L68))</f>
        <v xml:space="preserve"> </v>
      </c>
      <c r="N68" s="426" t="str">
        <f>IF((-IF(H68=" ",0,H68)+IF(I68=" ",0,I68)-K68+L68)&lt;=0," ",(-IF(H68=" ",0,H68)+IF(I68=" ",0,I68)-K68+L68))</f>
        <v xml:space="preserve"> </v>
      </c>
    </row>
    <row r="69" spans="1:14" x14ac:dyDescent="0.25">
      <c r="C69" s="12" t="s">
        <v>334</v>
      </c>
      <c r="D69" s="12"/>
      <c r="E69" s="398"/>
      <c r="F69" s="399"/>
      <c r="G69" s="234">
        <f>G$4</f>
        <v>0</v>
      </c>
      <c r="H69" s="412" t="str">
        <f>IF((E69*G69)&lt;=0," ",ROUND((E69*G69),0))</f>
        <v xml:space="preserve"> </v>
      </c>
      <c r="I69" s="413" t="str">
        <f>IF((F69*G69)&lt;=0," ",ROUND((F69*G69),0))</f>
        <v xml:space="preserve"> </v>
      </c>
      <c r="J69" s="129"/>
      <c r="K69" s="419"/>
      <c r="L69" s="399"/>
      <c r="M69" s="425" t="str">
        <f>IF((IF(H69=" ",0,H69)-IF(I69=" ",0,I69)+K69-L69)&lt;=0," ",(IF(H69=" ",0,H69)-IF(I69=" ",0,I69)+K69-L69))</f>
        <v xml:space="preserve"> </v>
      </c>
      <c r="N69" s="426" t="str">
        <f>IF((-IF(H69=" ",0,H69)+IF(I69=" ",0,I69)-K69+L69)&lt;=0," ",(-IF(H69=" ",0,H69)+IF(I69=" ",0,I69)-K69+L69))</f>
        <v xml:space="preserve"> </v>
      </c>
    </row>
    <row r="70" spans="1:14" x14ac:dyDescent="0.25">
      <c r="A70" s="8"/>
      <c r="B70" s="8"/>
      <c r="C70" s="11" t="s">
        <v>70</v>
      </c>
      <c r="D70" s="11"/>
      <c r="E70" s="396"/>
      <c r="F70" s="397"/>
      <c r="G70" s="234">
        <f>G$5</f>
        <v>0</v>
      </c>
      <c r="H70" s="412" t="str">
        <f>IF((E70*G70)&lt;=0," ",ROUND((E70*G70),0))</f>
        <v xml:space="preserve"> </v>
      </c>
      <c r="I70" s="413" t="str">
        <f>IF((F70*G70)&lt;=0," ",ROUND((F70*G70),0))</f>
        <v xml:space="preserve"> </v>
      </c>
      <c r="J70" s="128"/>
      <c r="K70" s="418"/>
      <c r="L70" s="397"/>
      <c r="M70" s="425" t="str">
        <f>IF((IF(H70=" ",0,H70)-IF(I70=" ",0,I70)+K70-L70)&lt;=0," ",(IF(H70=" ",0,H70)-IF(I70=" ",0,I70)+K70-L70))</f>
        <v xml:space="preserve"> </v>
      </c>
      <c r="N70" s="426" t="str">
        <f>IF((-IF(H70=" ",0,H70)+IF(I70=" ",0,I70)-K70+L70)&lt;=0," ",(-IF(H70=" ",0,H70)+IF(I70=" ",0,I70)-K70+L70))</f>
        <v xml:space="preserve"> </v>
      </c>
    </row>
    <row r="71" spans="1:14" x14ac:dyDescent="0.25">
      <c r="C71" s="208" t="s">
        <v>157</v>
      </c>
      <c r="D71" s="208"/>
      <c r="E71" s="404"/>
      <c r="F71" s="405"/>
      <c r="G71" s="152"/>
      <c r="H71" s="436"/>
      <c r="I71" s="399"/>
      <c r="J71" s="129"/>
      <c r="K71" s="419"/>
      <c r="L71" s="399"/>
      <c r="M71" s="404"/>
      <c r="N71" s="405"/>
    </row>
    <row r="72" spans="1:14" ht="12" customHeight="1" x14ac:dyDescent="0.25">
      <c r="B72" s="685" t="s">
        <v>115</v>
      </c>
      <c r="C72" s="685"/>
      <c r="D72" s="600"/>
      <c r="E72" s="432"/>
      <c r="F72" s="433"/>
      <c r="G72" s="215"/>
      <c r="H72" s="414"/>
      <c r="I72" s="405"/>
      <c r="J72" s="131"/>
      <c r="K72" s="421"/>
      <c r="L72" s="405"/>
      <c r="M72" s="404"/>
      <c r="N72" s="405"/>
    </row>
    <row r="73" spans="1:14" x14ac:dyDescent="0.25">
      <c r="C73" s="11" t="s">
        <v>159</v>
      </c>
      <c r="D73" s="11"/>
      <c r="E73" s="396"/>
      <c r="F73" s="397"/>
      <c r="G73" s="234">
        <f>G$4</f>
        <v>0</v>
      </c>
      <c r="H73" s="412" t="str">
        <f>IF((E73*G73)&lt;=0," ",ROUND((E73*G73),0))</f>
        <v xml:space="preserve"> </v>
      </c>
      <c r="I73" s="413" t="str">
        <f>IF((F73*G73)&lt;=0," ",ROUND((F73*G73),0))</f>
        <v xml:space="preserve"> </v>
      </c>
      <c r="J73" s="131"/>
      <c r="K73" s="421"/>
      <c r="L73" s="405"/>
      <c r="M73" s="425" t="str">
        <f>IF((IF(H73=" ",0,H73)-IF(I73=" ",0,I73)+K73-L73)&lt;=0," ",(IF(H73=" ",0,H73)-IF(I73=" ",0,I73)+K73-L73))</f>
        <v xml:space="preserve"> </v>
      </c>
      <c r="N73" s="426" t="str">
        <f>IF((-IF(H73=" ",0,H73)+IF(I73=" ",0,I73)-K73+L73)&lt;=0," ",(-IF(H73=" ",0,H73)+IF(I73=" ",0,I73)-K73+L73))</f>
        <v xml:space="preserve"> </v>
      </c>
    </row>
    <row r="74" spans="1:14" x14ac:dyDescent="0.25">
      <c r="C74" s="12" t="s">
        <v>334</v>
      </c>
      <c r="D74" s="12"/>
      <c r="E74" s="398"/>
      <c r="F74" s="399"/>
      <c r="G74" s="234">
        <f>G$4</f>
        <v>0</v>
      </c>
      <c r="H74" s="412" t="str">
        <f>IF((E74*G74)&lt;=0," ",ROUND((E74*G74),0))</f>
        <v xml:space="preserve"> </v>
      </c>
      <c r="I74" s="413" t="str">
        <f>IF((F74*G74)&lt;=0," ",ROUND((F74*G74),0))</f>
        <v xml:space="preserve"> </v>
      </c>
      <c r="J74" s="129"/>
      <c r="K74" s="419"/>
      <c r="L74" s="399"/>
      <c r="M74" s="425" t="str">
        <f>IF((IF(H74=" ",0,H74)-IF(I74=" ",0,I74)+K74-L74)&lt;=0," ",(IF(H74=" ",0,H74)-IF(I74=" ",0,I74)+K74-L74))</f>
        <v xml:space="preserve"> </v>
      </c>
      <c r="N74" s="426" t="str">
        <f>IF((-IF(H74=" ",0,H74)+IF(I74=" ",0,I74)-K74+L74)&lt;=0," ",(-IF(H74=" ",0,H74)+IF(I74=" ",0,I74)-K74+L74))</f>
        <v xml:space="preserve"> </v>
      </c>
    </row>
    <row r="75" spans="1:14" x14ac:dyDescent="0.25">
      <c r="A75" s="8"/>
      <c r="B75" s="8"/>
      <c r="C75" s="11" t="s">
        <v>70</v>
      </c>
      <c r="D75" s="11"/>
      <c r="E75" s="396"/>
      <c r="F75" s="397"/>
      <c r="G75" s="234">
        <f>G$5</f>
        <v>0</v>
      </c>
      <c r="H75" s="412" t="str">
        <f>IF((E75*G75)&lt;=0," ",ROUND((E75*G75),0))</f>
        <v xml:space="preserve"> </v>
      </c>
      <c r="I75" s="413" t="str">
        <f>IF((F75*G75)&lt;=0," ",ROUND((F75*G75),0))</f>
        <v xml:space="preserve"> </v>
      </c>
      <c r="J75" s="128"/>
      <c r="K75" s="418"/>
      <c r="L75" s="397"/>
      <c r="M75" s="425" t="str">
        <f>IF((IF(H75=" ",0,H75)-IF(I75=" ",0,I75)+K75-L75)&lt;=0," ",(IF(H75=" ",0,H75)-IF(I75=" ",0,I75)+K75-L75))</f>
        <v xml:space="preserve"> </v>
      </c>
      <c r="N75" s="426" t="str">
        <f>IF((-IF(H75=" ",0,H75)+IF(I75=" ",0,I75)-K75+L75)&lt;=0," ",(-IF(H75=" ",0,H75)+IF(I75=" ",0,I75)-K75+L75))</f>
        <v xml:space="preserve"> </v>
      </c>
    </row>
    <row r="76" spans="1:14" x14ac:dyDescent="0.25">
      <c r="C76" s="208" t="s">
        <v>157</v>
      </c>
      <c r="D76" s="208"/>
      <c r="E76" s="404"/>
      <c r="F76" s="405"/>
      <c r="G76" s="152"/>
      <c r="H76" s="436"/>
      <c r="I76" s="397"/>
      <c r="J76" s="128"/>
      <c r="K76" s="418"/>
      <c r="L76" s="397"/>
      <c r="M76" s="404"/>
      <c r="N76" s="405"/>
    </row>
    <row r="77" spans="1:14" ht="12" customHeight="1" x14ac:dyDescent="0.25">
      <c r="A77" s="7" t="s">
        <v>68</v>
      </c>
      <c r="B77" s="828" t="s">
        <v>209</v>
      </c>
      <c r="C77" s="828"/>
      <c r="D77" s="714"/>
      <c r="E77" s="432"/>
      <c r="F77" s="433"/>
      <c r="G77" s="216"/>
      <c r="H77" s="437"/>
      <c r="I77" s="438"/>
      <c r="J77" s="217"/>
      <c r="K77" s="441"/>
      <c r="L77" s="438"/>
      <c r="M77" s="445"/>
      <c r="N77" s="446"/>
    </row>
    <row r="78" spans="1:14" x14ac:dyDescent="0.25">
      <c r="C78" s="11" t="s">
        <v>159</v>
      </c>
      <c r="D78" s="11"/>
      <c r="E78" s="396"/>
      <c r="F78" s="397"/>
      <c r="G78" s="234">
        <f>G$4</f>
        <v>0</v>
      </c>
      <c r="H78" s="412" t="str">
        <f>IF((E78*G78)&lt;=0," ",ROUND((E78*G78),0))</f>
        <v xml:space="preserve"> </v>
      </c>
      <c r="I78" s="413" t="str">
        <f>IF((F78*G78)&lt;=0," ",ROUND((F78*G78),0))</f>
        <v xml:space="preserve"> </v>
      </c>
      <c r="J78" s="131"/>
      <c r="K78" s="421"/>
      <c r="L78" s="405"/>
      <c r="M78" s="425" t="str">
        <f>IF((IF(H78=" ",0,H78)-IF(I78=" ",0,I78)+K78-L78)&lt;=0," ",(IF(H78=" ",0,H78)-IF(I78=" ",0,I78)+K78-L78))</f>
        <v xml:space="preserve"> </v>
      </c>
      <c r="N78" s="426" t="str">
        <f>IF((-IF(H78=" ",0,H78)+IF(I78=" ",0,I78)-K78+L78)&lt;=0," ",(-IF(H78=" ",0,H78)+IF(I78=" ",0,I78)-K78+L78))</f>
        <v xml:space="preserve"> </v>
      </c>
    </row>
    <row r="79" spans="1:14" x14ac:dyDescent="0.25">
      <c r="C79" s="12" t="s">
        <v>334</v>
      </c>
      <c r="D79" s="11"/>
      <c r="E79" s="396"/>
      <c r="F79" s="397"/>
      <c r="G79" s="234">
        <f>G$4</f>
        <v>0</v>
      </c>
      <c r="H79" s="412" t="str">
        <f>IF((E79*G79)&lt;=0," ",ROUND((E79*G79),0))</f>
        <v xml:space="preserve"> </v>
      </c>
      <c r="I79" s="413" t="str">
        <f>IF((F79*G79)&lt;=0," ",ROUND((F79*G79),0))</f>
        <v xml:space="preserve"> </v>
      </c>
      <c r="J79" s="128"/>
      <c r="K79" s="418"/>
      <c r="L79" s="397"/>
      <c r="M79" s="425" t="str">
        <f>IF((IF(H79=" ",0,H79)-IF(I79=" ",0,I79)+K79-L79)&lt;=0," ",(IF(H79=" ",0,H79)-IF(I79=" ",0,I79)+K79-L79))</f>
        <v xml:space="preserve"> </v>
      </c>
      <c r="N79" s="426" t="str">
        <f>IF((-IF(H79=" ",0,H79)+IF(I79=" ",0,I79)-K79+L79)&lt;=0," ",(-IF(H79=" ",0,H79)+IF(I79=" ",0,I79)-K79+L79))</f>
        <v xml:space="preserve"> </v>
      </c>
    </row>
    <row r="80" spans="1:14" x14ac:dyDescent="0.25">
      <c r="C80" s="11" t="s">
        <v>117</v>
      </c>
      <c r="D80" s="11"/>
      <c r="E80" s="396"/>
      <c r="F80" s="397"/>
      <c r="G80" s="234">
        <f>G$5</f>
        <v>0</v>
      </c>
      <c r="H80" s="412" t="str">
        <f>IF((E80*G80)&lt;=0," ",ROUND((E80*G80),0))</f>
        <v xml:space="preserve"> </v>
      </c>
      <c r="I80" s="413" t="str">
        <f>IF((F80*G80)&lt;=0," ",ROUND((F80*G80),0))</f>
        <v xml:space="preserve"> </v>
      </c>
      <c r="J80" s="128"/>
      <c r="K80" s="418"/>
      <c r="L80" s="397"/>
      <c r="M80" s="425" t="str">
        <f>IF((IF(H80=" ",0,H80)-IF(I80=" ",0,I80)+K80-L80)&lt;=0," ",(IF(H80=" ",0,H80)-IF(I80=" ",0,I80)+K80-L80))</f>
        <v xml:space="preserve"> </v>
      </c>
      <c r="N80" s="426" t="str">
        <f>IF((-IF(H80=" ",0,H80)+IF(I80=" ",0,I80)-K80+L80)&lt;=0," ",(-IF(H80=" ",0,H80)+IF(I80=" ",0,I80)-K80+L80))</f>
        <v xml:space="preserve"> </v>
      </c>
    </row>
    <row r="81" spans="1:14" x14ac:dyDescent="0.25">
      <c r="C81" s="11" t="s">
        <v>118</v>
      </c>
      <c r="D81" s="11"/>
      <c r="E81" s="396"/>
      <c r="F81" s="397"/>
      <c r="G81" s="234">
        <f>G$5</f>
        <v>0</v>
      </c>
      <c r="H81" s="412" t="str">
        <f>IF((E81*G81)&lt;=0," ",ROUND((E81*G81),0))</f>
        <v xml:space="preserve"> </v>
      </c>
      <c r="I81" s="413" t="str">
        <f>IF((F81*G81)&lt;=0," ",ROUND((F81*G81),0))</f>
        <v xml:space="preserve"> </v>
      </c>
      <c r="J81" s="128"/>
      <c r="K81" s="418"/>
      <c r="L81" s="397"/>
      <c r="M81" s="425" t="str">
        <f>IF((IF(H81=" ",0,H81)-IF(I81=" ",0,I81)+K81-L81)&lt;=0," ",(IF(H81=" ",0,H81)-IF(I81=" ",0,I81)+K81-L81))</f>
        <v xml:space="preserve"> </v>
      </c>
      <c r="N81" s="426" t="str">
        <f>IF((-IF(H81=" ",0,H81)+IF(I81=" ",0,I81)-K81+L81)&lt;=0," ",(-IF(H81=" ",0,H81)+IF(I81=" ",0,I81)-K81+L81))</f>
        <v xml:space="preserve"> </v>
      </c>
    </row>
    <row r="82" spans="1:14" x14ac:dyDescent="0.25">
      <c r="C82" s="208" t="s">
        <v>157</v>
      </c>
      <c r="D82" s="208"/>
      <c r="E82" s="404"/>
      <c r="F82" s="405"/>
      <c r="G82" s="152"/>
      <c r="H82" s="436"/>
      <c r="I82" s="399"/>
      <c r="J82" s="129"/>
      <c r="K82" s="419"/>
      <c r="L82" s="399"/>
      <c r="M82" s="404"/>
      <c r="N82" s="405"/>
    </row>
    <row r="83" spans="1:14" ht="12" customHeight="1" x14ac:dyDescent="0.25">
      <c r="A83" s="7"/>
      <c r="B83" s="713" t="s">
        <v>83</v>
      </c>
      <c r="C83" s="713"/>
      <c r="D83" s="714"/>
      <c r="E83" s="432"/>
      <c r="F83" s="433"/>
      <c r="G83" s="216"/>
      <c r="H83" s="414"/>
      <c r="I83" s="405"/>
      <c r="J83" s="131"/>
      <c r="K83" s="421"/>
      <c r="L83" s="405"/>
      <c r="M83" s="404"/>
      <c r="N83" s="405"/>
    </row>
    <row r="84" spans="1:14" x14ac:dyDescent="0.25">
      <c r="C84" s="11" t="s">
        <v>159</v>
      </c>
      <c r="D84" s="11"/>
      <c r="E84" s="396"/>
      <c r="F84" s="397"/>
      <c r="G84" s="234">
        <f>G$4</f>
        <v>0</v>
      </c>
      <c r="H84" s="412" t="str">
        <f>IF((E84*G84)&lt;=0," ",ROUND((E84*G84),0))</f>
        <v xml:space="preserve"> </v>
      </c>
      <c r="I84" s="413" t="str">
        <f>IF((F84*G84)&lt;=0," ",ROUND((F84*G84),0))</f>
        <v xml:space="preserve"> </v>
      </c>
      <c r="J84" s="131"/>
      <c r="K84" s="421"/>
      <c r="L84" s="405"/>
      <c r="M84" s="425" t="str">
        <f>IF((IF(H84=" ",0,H84)-IF(I84=" ",0,I84)+K84-L84)&lt;=0," ",(IF(H84=" ",0,H84)-IF(I84=" ",0,I84)+K84-L84))</f>
        <v xml:space="preserve"> </v>
      </c>
      <c r="N84" s="426" t="str">
        <f>IF((-IF(H84=" ",0,H84)+IF(I84=" ",0,I84)-K84+L84)&lt;=0," ",(-IF(H84=" ",0,H84)+IF(I84=" ",0,I84)-K84+L84))</f>
        <v xml:space="preserve"> </v>
      </c>
    </row>
    <row r="85" spans="1:14" x14ac:dyDescent="0.25">
      <c r="C85" s="12" t="s">
        <v>334</v>
      </c>
      <c r="D85" s="12"/>
      <c r="E85" s="398"/>
      <c r="F85" s="399"/>
      <c r="G85" s="234">
        <f>G$4</f>
        <v>0</v>
      </c>
      <c r="H85" s="412" t="str">
        <f>IF((E85*G85)&lt;=0," ",ROUND((E85*G85),0))</f>
        <v xml:space="preserve"> </v>
      </c>
      <c r="I85" s="413" t="str">
        <f>IF((F85*G85)&lt;=0," ",ROUND((F85*G85),0))</f>
        <v xml:space="preserve"> </v>
      </c>
      <c r="J85" s="129"/>
      <c r="K85" s="419"/>
      <c r="L85" s="399"/>
      <c r="M85" s="425" t="str">
        <f>IF((IF(H85=" ",0,H85)-IF(I85=" ",0,I85)+K85-L85)&lt;=0," ",(IF(H85=" ",0,H85)-IF(I85=" ",0,I85)+K85-L85))</f>
        <v xml:space="preserve"> </v>
      </c>
      <c r="N85" s="426" t="str">
        <f>IF((-IF(H85=" ",0,H85)+IF(I85=" ",0,I85)-K85+L85)&lt;=0," ",(-IF(H85=" ",0,H85)+IF(I85=" ",0,I85)-K85+L85))</f>
        <v xml:space="preserve"> </v>
      </c>
    </row>
    <row r="86" spans="1:14" ht="12.75" customHeight="1" x14ac:dyDescent="0.25">
      <c r="C86" s="686" t="s">
        <v>230</v>
      </c>
      <c r="D86" s="687"/>
      <c r="E86" s="431" t="str">
        <f>F214</f>
        <v xml:space="preserve"> </v>
      </c>
      <c r="F86" s="413" t="str">
        <f>E214</f>
        <v xml:space="preserve"> </v>
      </c>
      <c r="G86" s="230"/>
      <c r="H86" s="412" t="str">
        <f>I214</f>
        <v xml:space="preserve"> </v>
      </c>
      <c r="I86" s="413" t="str">
        <f>H214</f>
        <v xml:space="preserve"> </v>
      </c>
      <c r="J86" s="184"/>
      <c r="K86" s="440">
        <f>L214</f>
        <v>0</v>
      </c>
      <c r="L86" s="413">
        <f>K214</f>
        <v>0</v>
      </c>
      <c r="M86" s="431" t="str">
        <f>N214</f>
        <v xml:space="preserve"> </v>
      </c>
      <c r="N86" s="413" t="str">
        <f>M214</f>
        <v xml:space="preserve"> </v>
      </c>
    </row>
    <row r="87" spans="1:14" x14ac:dyDescent="0.25">
      <c r="C87" s="11" t="s">
        <v>70</v>
      </c>
      <c r="D87" s="11"/>
      <c r="E87" s="396"/>
      <c r="F87" s="397"/>
      <c r="G87" s="234">
        <f>G$5</f>
        <v>0</v>
      </c>
      <c r="H87" s="412" t="str">
        <f>IF((E87*G87)&lt;=0," ",ROUND((E87*G87),0))</f>
        <v xml:space="preserve"> </v>
      </c>
      <c r="I87" s="413" t="str">
        <f>IF((F87*G87)&lt;=0," ",ROUND((F87*G87),0))</f>
        <v xml:space="preserve"> </v>
      </c>
      <c r="J87" s="128"/>
      <c r="K87" s="418"/>
      <c r="L87" s="397"/>
      <c r="M87" s="425" t="str">
        <f>IF((IF(H87=" ",0,H87)-IF(I87=" ",0,I87)+K87-L87)&lt;=0," ",(IF(H87=" ",0,H87)-IF(I87=" ",0,I87)+K87-L87))</f>
        <v xml:space="preserve"> </v>
      </c>
      <c r="N87" s="426" t="str">
        <f>IF((-IF(H87=" ",0,H87)+IF(I87=" ",0,I87)-K87+L87)&lt;=0," ",(-IF(H87=" ",0,H87)+IF(I87=" ",0,I87)-K87+L87))</f>
        <v xml:space="preserve"> </v>
      </c>
    </row>
    <row r="88" spans="1:14" x14ac:dyDescent="0.25">
      <c r="C88" s="208" t="s">
        <v>157</v>
      </c>
      <c r="D88" s="208"/>
      <c r="E88" s="404"/>
      <c r="F88" s="405"/>
      <c r="G88" s="152"/>
      <c r="H88" s="436"/>
      <c r="I88" s="397"/>
      <c r="J88" s="128"/>
      <c r="K88" s="418"/>
      <c r="L88" s="397"/>
      <c r="M88" s="404"/>
      <c r="N88" s="405"/>
    </row>
    <row r="89" spans="1:14" ht="24" customHeight="1" x14ac:dyDescent="0.25">
      <c r="A89" s="7" t="s">
        <v>68</v>
      </c>
      <c r="B89" s="599" t="s">
        <v>313</v>
      </c>
      <c r="C89" s="599"/>
      <c r="D89" s="600"/>
      <c r="E89" s="432"/>
      <c r="F89" s="433"/>
      <c r="G89" s="216"/>
      <c r="H89" s="437"/>
      <c r="I89" s="438"/>
      <c r="J89" s="217"/>
      <c r="K89" s="441"/>
      <c r="L89" s="438"/>
      <c r="M89" s="447"/>
      <c r="N89" s="438"/>
    </row>
    <row r="90" spans="1:14" x14ac:dyDescent="0.25">
      <c r="C90" s="11" t="s">
        <v>159</v>
      </c>
      <c r="D90" s="11"/>
      <c r="E90" s="396"/>
      <c r="F90" s="397"/>
      <c r="G90" s="234">
        <f>G$4</f>
        <v>0</v>
      </c>
      <c r="H90" s="412" t="str">
        <f>IF((E90*G90)&lt;=0," ",ROUND((E90*G90),0))</f>
        <v xml:space="preserve"> </v>
      </c>
      <c r="I90" s="413" t="str">
        <f>IF((F90*G90)&lt;=0," ",ROUND((F90*G90),0))</f>
        <v xml:space="preserve"> </v>
      </c>
      <c r="J90" s="131"/>
      <c r="K90" s="421"/>
      <c r="L90" s="405"/>
      <c r="M90" s="425" t="str">
        <f>IF((IF(H90=" ",0,H90)-IF(I90=" ",0,I90)+K90-L90)&lt;=0," ",(IF(H90=" ",0,H90)-IF(I90=" ",0,I90)+K90-L90))</f>
        <v xml:space="preserve"> </v>
      </c>
      <c r="N90" s="426" t="str">
        <f>IF((-IF(H90=" ",0,H90)+IF(I90=" ",0,I90)-K90+L90)&lt;=0," ",(-IF(H90=" ",0,H90)+IF(I90=" ",0,I90)-K90+L90))</f>
        <v xml:space="preserve"> </v>
      </c>
    </row>
    <row r="91" spans="1:14" x14ac:dyDescent="0.25">
      <c r="C91" s="12" t="s">
        <v>334</v>
      </c>
      <c r="D91" s="12"/>
      <c r="E91" s="398"/>
      <c r="F91" s="399"/>
      <c r="G91" s="234">
        <f>G$4</f>
        <v>0</v>
      </c>
      <c r="H91" s="412" t="str">
        <f>IF((E91*G91)&lt;=0," ",ROUND((E91*G91),0))</f>
        <v xml:space="preserve"> </v>
      </c>
      <c r="I91" s="413" t="str">
        <f>IF((F91*G91)&lt;=0," ",ROUND((F91*G91),0))</f>
        <v xml:space="preserve"> </v>
      </c>
      <c r="J91" s="129"/>
      <c r="K91" s="419"/>
      <c r="L91" s="399"/>
      <c r="M91" s="425" t="str">
        <f>IF((IF(H91=" ",0,H91)-IF(I91=" ",0,I91)+K91-L91)&lt;=0," ",(IF(H91=" ",0,H91)-IF(I91=" ",0,I91)+K91-L91))</f>
        <v xml:space="preserve"> </v>
      </c>
      <c r="N91" s="426" t="str">
        <f>IF((-IF(H91=" ",0,H91)+IF(I91=" ",0,I91)-K91+L91)&lt;=0," ",(-IF(H91=" ",0,H91)+IF(I91=" ",0,I91)-K91+L91))</f>
        <v xml:space="preserve"> </v>
      </c>
    </row>
    <row r="92" spans="1:14" x14ac:dyDescent="0.25">
      <c r="C92" s="11" t="s">
        <v>148</v>
      </c>
      <c r="D92" s="11"/>
      <c r="E92" s="396"/>
      <c r="F92" s="397"/>
      <c r="G92" s="234">
        <f>G$5</f>
        <v>0</v>
      </c>
      <c r="H92" s="412" t="str">
        <f>IF((E92*G92)&lt;=0," ",ROUND((E92*G92),0))</f>
        <v xml:space="preserve"> </v>
      </c>
      <c r="I92" s="413" t="str">
        <f>IF((F92*G92)&lt;=0," ",ROUND((F92*G92),0))</f>
        <v xml:space="preserve"> </v>
      </c>
      <c r="J92" s="128"/>
      <c r="K92" s="418"/>
      <c r="L92" s="397"/>
      <c r="M92" s="425" t="str">
        <f>IF((IF(H92=" ",0,H92)-IF(I92=" ",0,I92)+K92-L92)&lt;=0," ",(IF(H92=" ",0,H92)-IF(I92=" ",0,I92)+K92-L92))</f>
        <v xml:space="preserve"> </v>
      </c>
      <c r="N92" s="426" t="str">
        <f>IF((-IF(H92=" ",0,H92)+IF(I92=" ",0,I92)-K92+L92)&lt;=0," ",(-IF(H92=" ",0,H92)+IF(I92=" ",0,I92)-K92+L92))</f>
        <v xml:space="preserve"> </v>
      </c>
    </row>
    <row r="93" spans="1:14" x14ac:dyDescent="0.25">
      <c r="A93" s="8"/>
      <c r="B93" s="8"/>
      <c r="C93" s="208" t="s">
        <v>157</v>
      </c>
      <c r="D93" s="208"/>
      <c r="E93" s="404"/>
      <c r="F93" s="405"/>
      <c r="G93" s="152"/>
      <c r="H93" s="436"/>
      <c r="I93" s="397"/>
      <c r="J93" s="128"/>
      <c r="K93" s="418"/>
      <c r="L93" s="397"/>
      <c r="M93" s="404"/>
      <c r="N93" s="405"/>
    </row>
    <row r="94" spans="1:14" ht="12.75" customHeight="1" x14ac:dyDescent="0.25">
      <c r="A94" s="7" t="s">
        <v>68</v>
      </c>
      <c r="B94" s="599" t="s">
        <v>281</v>
      </c>
      <c r="C94" s="599"/>
      <c r="D94" s="600"/>
      <c r="E94" s="432"/>
      <c r="F94" s="433"/>
      <c r="G94" s="216"/>
      <c r="H94" s="437"/>
      <c r="I94" s="438"/>
      <c r="J94" s="217"/>
      <c r="K94" s="441"/>
      <c r="L94" s="438"/>
      <c r="M94" s="447"/>
      <c r="N94" s="438"/>
    </row>
    <row r="95" spans="1:14" x14ac:dyDescent="0.25">
      <c r="C95" s="11" t="s">
        <v>159</v>
      </c>
      <c r="D95" s="11"/>
      <c r="E95" s="396"/>
      <c r="F95" s="397"/>
      <c r="G95" s="234">
        <f>G$4</f>
        <v>0</v>
      </c>
      <c r="H95" s="412" t="str">
        <f>IF((E95*G95)&lt;=0," ",ROUND((E95*G95),0))</f>
        <v xml:space="preserve"> </v>
      </c>
      <c r="I95" s="413" t="str">
        <f>IF((F95*G95)&lt;=0," ",ROUND((F95*G95),0))</f>
        <v xml:space="preserve"> </v>
      </c>
      <c r="J95" s="131"/>
      <c r="K95" s="421"/>
      <c r="L95" s="405"/>
      <c r="M95" s="425" t="str">
        <f>IF((IF(H95=" ",0,H95)-IF(I95=" ",0,I95)+K95-L95)&lt;=0," ",(IF(H95=" ",0,H95)-IF(I95=" ",0,I95)+K95-L95))</f>
        <v xml:space="preserve"> </v>
      </c>
      <c r="N95" s="426" t="str">
        <f>IF((-IF(H95=" ",0,H95)+IF(I95=" ",0,I95)-K95+L95)&lt;=0," ",(-IF(H95=" ",0,H95)+IF(I95=" ",0,I95)-K95+L95))</f>
        <v xml:space="preserve"> </v>
      </c>
    </row>
    <row r="96" spans="1:14" x14ac:dyDescent="0.25">
      <c r="C96" s="12" t="s">
        <v>280</v>
      </c>
      <c r="D96" s="12"/>
      <c r="E96" s="398"/>
      <c r="F96" s="399"/>
      <c r="G96" s="234">
        <f>G$5</f>
        <v>0</v>
      </c>
      <c r="H96" s="412" t="str">
        <f>IF((E96*G96)&lt;=0," ",ROUND((E96*G96),0))</f>
        <v xml:space="preserve"> </v>
      </c>
      <c r="I96" s="413" t="str">
        <f>IF((F96*G96)&lt;=0," ",ROUND((F96*G96),0))</f>
        <v xml:space="preserve"> </v>
      </c>
      <c r="J96" s="129"/>
      <c r="K96" s="419"/>
      <c r="L96" s="399"/>
      <c r="M96" s="425" t="str">
        <f>IF((IF(H96=" ",0,H96)-IF(I96=" ",0,I96)+K96-L96)&lt;=0," ",(IF(H96=" ",0,H96)-IF(I96=" ",0,I96)+K96-L96))</f>
        <v xml:space="preserve"> </v>
      </c>
      <c r="N96" s="426" t="str">
        <f>IF((-IF(H96=" ",0,H96)+IF(I96=" ",0,I96)-K96+L96)&lt;=0," ",(-IF(H96=" ",0,H96)+IF(I96=" ",0,I96)-K96+L96))</f>
        <v xml:space="preserve"> </v>
      </c>
    </row>
    <row r="97" spans="1:14" x14ac:dyDescent="0.25">
      <c r="C97" s="12" t="s">
        <v>282</v>
      </c>
      <c r="D97" s="12"/>
      <c r="E97" s="398"/>
      <c r="F97" s="399"/>
      <c r="G97" s="234">
        <f>G$5</f>
        <v>0</v>
      </c>
      <c r="H97" s="412" t="str">
        <f>IF((E97*G97)&lt;=0," ",ROUND((E97*G97),0))</f>
        <v xml:space="preserve"> </v>
      </c>
      <c r="I97" s="413" t="str">
        <f>IF((F97*G97)&lt;=0," ",ROUND((F97*G97),0))</f>
        <v xml:space="preserve"> </v>
      </c>
      <c r="J97" s="129"/>
      <c r="K97" s="419"/>
      <c r="L97" s="399"/>
      <c r="M97" s="425" t="str">
        <f>IF((IF(H97=" ",0,H97)-IF(I97=" ",0,I97)+K97-L97)&lt;=0," ",(IF(H97=" ",0,H97)-IF(I97=" ",0,I97)+K97-L97))</f>
        <v xml:space="preserve"> </v>
      </c>
      <c r="N97" s="426" t="str">
        <f>IF((-IF(H97=" ",0,H97)+IF(I97=" ",0,I97)-K97+L97)&lt;=0," ",(-IF(H97=" ",0,H97)+IF(I97=" ",0,I97)-K97+L97))</f>
        <v xml:space="preserve"> </v>
      </c>
    </row>
    <row r="98" spans="1:14" ht="22.5" customHeight="1" x14ac:dyDescent="0.25">
      <c r="C98" s="738" t="s">
        <v>283</v>
      </c>
      <c r="D98" s="578"/>
      <c r="E98" s="398"/>
      <c r="F98" s="399"/>
      <c r="G98" s="234">
        <f>G$5</f>
        <v>0</v>
      </c>
      <c r="H98" s="412" t="str">
        <f>IF((E98*G98)&lt;=0," ",ROUND((E98*G98),0))</f>
        <v xml:space="preserve"> </v>
      </c>
      <c r="I98" s="413" t="str">
        <f>IF((F98*G98)&lt;=0," ",ROUND((F98*G98),0))</f>
        <v xml:space="preserve"> </v>
      </c>
      <c r="J98" s="129"/>
      <c r="K98" s="419"/>
      <c r="L98" s="399"/>
      <c r="M98" s="425" t="str">
        <f>IF((IF(H98=" ",0,H98)-IF(I98=" ",0,I98)+K98-L98)&lt;=0," ",(IF(H98=" ",0,H98)-IF(I98=" ",0,I98)+K98-L98))</f>
        <v xml:space="preserve"> </v>
      </c>
      <c r="N98" s="426" t="str">
        <f>IF((-IF(H98=" ",0,H98)+IF(I98=" ",0,I98)-K98+L98)&lt;=0," ",(-IF(H98=" ",0,H98)+IF(I98=" ",0,I98)-K98+L98))</f>
        <v xml:space="preserve"> </v>
      </c>
    </row>
    <row r="99" spans="1:14" x14ac:dyDescent="0.25">
      <c r="A99" s="8"/>
      <c r="B99" s="8"/>
      <c r="C99" s="208" t="s">
        <v>157</v>
      </c>
      <c r="D99" s="208"/>
      <c r="E99" s="404"/>
      <c r="F99" s="405"/>
      <c r="G99" s="152"/>
      <c r="H99" s="436"/>
      <c r="I99" s="397"/>
      <c r="J99" s="128"/>
      <c r="K99" s="418"/>
      <c r="L99" s="397"/>
      <c r="M99" s="404"/>
      <c r="N99" s="405"/>
    </row>
    <row r="100" spans="1:14" ht="12.75" customHeight="1" x14ac:dyDescent="0.25">
      <c r="A100" s="654" t="s">
        <v>180</v>
      </c>
      <c r="B100" s="654"/>
      <c r="C100" s="654"/>
      <c r="D100" s="655"/>
      <c r="E100" s="406">
        <f>SUM(E57:E99)</f>
        <v>0</v>
      </c>
      <c r="F100" s="407">
        <f>SUM(F57:F99)</f>
        <v>0</v>
      </c>
      <c r="G100" s="225"/>
      <c r="H100" s="415">
        <f t="shared" ref="H100:N100" si="10">SUM(H57:H99)</f>
        <v>0</v>
      </c>
      <c r="I100" s="407">
        <f t="shared" si="10"/>
        <v>0</v>
      </c>
      <c r="J100" s="252">
        <f t="shared" si="10"/>
        <v>0</v>
      </c>
      <c r="K100" s="415">
        <f t="shared" si="10"/>
        <v>0</v>
      </c>
      <c r="L100" s="407">
        <f t="shared" si="10"/>
        <v>0</v>
      </c>
      <c r="M100" s="406">
        <f t="shared" si="10"/>
        <v>0</v>
      </c>
      <c r="N100" s="407">
        <f t="shared" si="10"/>
        <v>0</v>
      </c>
    </row>
    <row r="101" spans="1:14" ht="12.75" customHeight="1" x14ac:dyDescent="0.25">
      <c r="A101" s="654" t="s">
        <v>189</v>
      </c>
      <c r="B101" s="654"/>
      <c r="C101" s="654"/>
      <c r="D101" s="655"/>
      <c r="E101" s="406">
        <f>E39+E100</f>
        <v>0</v>
      </c>
      <c r="F101" s="407">
        <f>F39+F100</f>
        <v>0</v>
      </c>
      <c r="G101" s="225"/>
      <c r="H101" s="415">
        <f>H39+H100</f>
        <v>0</v>
      </c>
      <c r="I101" s="407">
        <f>I39+I100</f>
        <v>0</v>
      </c>
      <c r="J101" s="194"/>
      <c r="K101" s="442">
        <f>K39+K100</f>
        <v>0</v>
      </c>
      <c r="L101" s="443">
        <f>L39+L100</f>
        <v>0</v>
      </c>
      <c r="M101" s="406">
        <f>M39+M100</f>
        <v>0</v>
      </c>
      <c r="N101" s="407">
        <f>N39+N100</f>
        <v>0</v>
      </c>
    </row>
    <row r="102" spans="1:14" ht="14.25" customHeight="1" x14ac:dyDescent="0.3">
      <c r="A102" s="117" t="s">
        <v>207</v>
      </c>
      <c r="B102" s="68"/>
      <c r="C102" s="68"/>
      <c r="D102" s="68"/>
      <c r="E102" s="68"/>
      <c r="F102" s="68"/>
      <c r="G102" s="141"/>
      <c r="H102" s="10"/>
      <c r="I102" s="10"/>
      <c r="J102" s="91"/>
      <c r="K102" s="91"/>
      <c r="L102" s="91"/>
      <c r="M102" s="10"/>
      <c r="N102" s="10"/>
    </row>
    <row r="103" spans="1:14" s="54" customFormat="1" x14ac:dyDescent="0.25">
      <c r="A103" s="4"/>
      <c r="B103" s="4"/>
      <c r="C103" s="4"/>
      <c r="D103" s="4"/>
      <c r="E103" s="4"/>
      <c r="F103" s="4"/>
      <c r="G103" s="142"/>
      <c r="H103" s="53"/>
      <c r="I103" s="53"/>
      <c r="J103" s="53"/>
      <c r="K103" s="53"/>
      <c r="L103" s="53"/>
      <c r="M103" s="53"/>
      <c r="N103" s="53"/>
    </row>
    <row r="104" spans="1:14" ht="15.75" customHeight="1" x14ac:dyDescent="0.25">
      <c r="A104" s="601" t="s">
        <v>289</v>
      </c>
      <c r="B104" s="602"/>
      <c r="C104" s="602"/>
      <c r="D104" s="602"/>
      <c r="E104" s="602"/>
      <c r="F104" s="602"/>
      <c r="G104" s="602"/>
      <c r="H104" s="602"/>
      <c r="I104" s="602"/>
      <c r="J104" s="602"/>
      <c r="K104" s="602"/>
      <c r="L104" s="602"/>
      <c r="M104" s="602"/>
      <c r="N104" s="603"/>
    </row>
    <row r="105" spans="1:14" s="54" customFormat="1" ht="12" customHeight="1" x14ac:dyDescent="0.25">
      <c r="A105" s="105"/>
      <c r="B105" s="105"/>
      <c r="C105" s="105"/>
      <c r="D105" s="105"/>
      <c r="E105" s="910" t="s">
        <v>175</v>
      </c>
      <c r="F105" s="912"/>
      <c r="G105" s="153" t="s">
        <v>181</v>
      </c>
      <c r="H105" s="913" t="s">
        <v>176</v>
      </c>
      <c r="I105" s="914"/>
      <c r="J105" s="910" t="s">
        <v>177</v>
      </c>
      <c r="K105" s="911"/>
      <c r="L105" s="912"/>
      <c r="M105" s="910" t="s">
        <v>195</v>
      </c>
      <c r="N105" s="912"/>
    </row>
    <row r="106" spans="1:14" s="51" customFormat="1" ht="13.5" customHeight="1" x14ac:dyDescent="0.25">
      <c r="A106" s="637" t="s">
        <v>149</v>
      </c>
      <c r="B106" s="638"/>
      <c r="C106" s="638"/>
      <c r="D106" s="639"/>
      <c r="E106" s="620" t="s">
        <v>172</v>
      </c>
      <c r="F106" s="622"/>
      <c r="G106" s="806" t="s">
        <v>173</v>
      </c>
      <c r="H106" s="883" t="s">
        <v>104</v>
      </c>
      <c r="I106" s="622"/>
      <c r="J106" s="620" t="s">
        <v>36</v>
      </c>
      <c r="K106" s="621"/>
      <c r="L106" s="622"/>
      <c r="M106" s="620" t="s">
        <v>105</v>
      </c>
      <c r="N106" s="622"/>
    </row>
    <row r="107" spans="1:14" s="51" customFormat="1" ht="11.25" customHeight="1" x14ac:dyDescent="0.25">
      <c r="A107" s="640"/>
      <c r="B107" s="641"/>
      <c r="C107" s="641"/>
      <c r="D107" s="642"/>
      <c r="E107" s="623"/>
      <c r="F107" s="625"/>
      <c r="G107" s="807"/>
      <c r="H107" s="884"/>
      <c r="I107" s="625"/>
      <c r="J107" s="623"/>
      <c r="K107" s="624"/>
      <c r="L107" s="625"/>
      <c r="M107" s="623"/>
      <c r="N107" s="625"/>
    </row>
    <row r="108" spans="1:14" x14ac:dyDescent="0.25">
      <c r="E108" s="18" t="s">
        <v>25</v>
      </c>
      <c r="F108" s="19" t="s">
        <v>26</v>
      </c>
      <c r="G108" s="155"/>
      <c r="H108" s="150" t="s">
        <v>25</v>
      </c>
      <c r="I108" s="19" t="s">
        <v>26</v>
      </c>
      <c r="J108" s="26" t="s">
        <v>5</v>
      </c>
      <c r="K108" s="27" t="s">
        <v>25</v>
      </c>
      <c r="L108" s="19" t="s">
        <v>26</v>
      </c>
      <c r="M108" s="18" t="s">
        <v>25</v>
      </c>
      <c r="N108" s="19" t="s">
        <v>26</v>
      </c>
    </row>
    <row r="109" spans="1:14" ht="14" x14ac:dyDescent="0.3">
      <c r="A109" s="47" t="s">
        <v>72</v>
      </c>
      <c r="B109" s="47"/>
      <c r="E109" s="392"/>
      <c r="F109" s="393"/>
      <c r="G109" s="155"/>
      <c r="H109" s="408"/>
      <c r="I109" s="409"/>
      <c r="J109" s="20"/>
      <c r="K109" s="416"/>
      <c r="L109" s="409"/>
      <c r="M109" s="423"/>
      <c r="N109" s="409"/>
    </row>
    <row r="110" spans="1:14" ht="13" x14ac:dyDescent="0.3">
      <c r="A110" s="49" t="s">
        <v>16</v>
      </c>
      <c r="B110" s="49"/>
      <c r="C110" s="245"/>
      <c r="D110" s="11"/>
      <c r="E110" s="427"/>
      <c r="F110" s="428"/>
      <c r="G110" s="157"/>
      <c r="H110" s="434"/>
      <c r="I110" s="435"/>
      <c r="J110" s="31"/>
      <c r="K110" s="439"/>
      <c r="L110" s="435"/>
      <c r="M110" s="444"/>
      <c r="N110" s="435"/>
    </row>
    <row r="111" spans="1:14" x14ac:dyDescent="0.25">
      <c r="A111" s="16"/>
      <c r="B111" s="112" t="s">
        <v>73</v>
      </c>
      <c r="C111" s="257"/>
      <c r="D111" s="257"/>
      <c r="E111" s="448"/>
      <c r="F111" s="449"/>
      <c r="G111" s="236"/>
      <c r="H111" s="434"/>
      <c r="I111" s="435"/>
      <c r="J111" s="31"/>
      <c r="K111" s="439"/>
      <c r="L111" s="435"/>
      <c r="M111" s="444"/>
      <c r="N111" s="435"/>
    </row>
    <row r="112" spans="1:14" x14ac:dyDescent="0.25">
      <c r="C112" s="14" t="s">
        <v>17</v>
      </c>
      <c r="D112" s="11"/>
      <c r="E112" s="396"/>
      <c r="F112" s="397"/>
      <c r="G112" s="193">
        <f>G$5</f>
        <v>0</v>
      </c>
      <c r="H112" s="412" t="str">
        <f t="shared" ref="H112:H118" si="11">IF((E112*G112)&lt;=0," ",ROUND((E112*G112),0))</f>
        <v xml:space="preserve"> </v>
      </c>
      <c r="I112" s="413" t="str">
        <f t="shared" ref="I112:I118" si="12">IF((F112*G112)&lt;=0," ",ROUND((F112*G112),0))</f>
        <v xml:space="preserve"> </v>
      </c>
      <c r="J112" s="128"/>
      <c r="K112" s="418"/>
      <c r="L112" s="397"/>
      <c r="M112" s="425" t="str">
        <f t="shared" ref="M112:M118" si="13">IF((IF(H112=" ",0,H112)-IF(I112=" ",0,I112)+K112-L112)&lt;=0," ",(IF(H112=" ",0,H112)-IF(I112=" ",0,I112)+K112-L112))</f>
        <v xml:space="preserve"> </v>
      </c>
      <c r="N112" s="426" t="str">
        <f t="shared" ref="N112:N118" si="14">IF((-IF(H112=" ",0,H112)+IF(I112=" ",0,I112)-K112+L112)&lt;=0," ",(-IF(H112=" ",0,H112)+IF(I112=" ",0,I112)-K112+L112))</f>
        <v xml:space="preserve"> </v>
      </c>
    </row>
    <row r="113" spans="2:14" x14ac:dyDescent="0.25">
      <c r="C113" s="14" t="s">
        <v>200</v>
      </c>
      <c r="D113" s="11"/>
      <c r="E113" s="396"/>
      <c r="F113" s="397"/>
      <c r="G113" s="193">
        <f t="shared" ref="G113:G122" si="15">G$5</f>
        <v>0</v>
      </c>
      <c r="H113" s="412" t="str">
        <f t="shared" si="11"/>
        <v xml:space="preserve"> </v>
      </c>
      <c r="I113" s="413" t="str">
        <f t="shared" si="12"/>
        <v xml:space="preserve"> </v>
      </c>
      <c r="J113" s="128"/>
      <c r="K113" s="418"/>
      <c r="L113" s="397"/>
      <c r="M113" s="425" t="str">
        <f t="shared" si="13"/>
        <v xml:space="preserve"> </v>
      </c>
      <c r="N113" s="426" t="str">
        <f t="shared" si="14"/>
        <v xml:space="preserve"> </v>
      </c>
    </row>
    <row r="114" spans="2:14" x14ac:dyDescent="0.25">
      <c r="C114" s="14" t="s">
        <v>32</v>
      </c>
      <c r="D114" s="11"/>
      <c r="E114" s="396"/>
      <c r="F114" s="397"/>
      <c r="G114" s="193">
        <f t="shared" si="15"/>
        <v>0</v>
      </c>
      <c r="H114" s="412" t="str">
        <f t="shared" si="11"/>
        <v xml:space="preserve"> </v>
      </c>
      <c r="I114" s="413" t="str">
        <f t="shared" si="12"/>
        <v xml:space="preserve"> </v>
      </c>
      <c r="J114" s="128"/>
      <c r="K114" s="418"/>
      <c r="L114" s="397"/>
      <c r="M114" s="425" t="str">
        <f t="shared" si="13"/>
        <v xml:space="preserve"> </v>
      </c>
      <c r="N114" s="426" t="str">
        <f t="shared" si="14"/>
        <v xml:space="preserve"> </v>
      </c>
    </row>
    <row r="115" spans="2:14" x14ac:dyDescent="0.25">
      <c r="C115" s="15" t="s">
        <v>22</v>
      </c>
      <c r="D115" s="12"/>
      <c r="E115" s="398"/>
      <c r="F115" s="399"/>
      <c r="G115" s="193">
        <f t="shared" si="15"/>
        <v>0</v>
      </c>
      <c r="H115" s="412" t="str">
        <f t="shared" si="11"/>
        <v xml:space="preserve"> </v>
      </c>
      <c r="I115" s="413" t="str">
        <f t="shared" si="12"/>
        <v xml:space="preserve"> </v>
      </c>
      <c r="J115" s="129"/>
      <c r="K115" s="419"/>
      <c r="L115" s="399"/>
      <c r="M115" s="425" t="str">
        <f t="shared" si="13"/>
        <v xml:space="preserve"> </v>
      </c>
      <c r="N115" s="426" t="str">
        <f t="shared" si="14"/>
        <v xml:space="preserve"> </v>
      </c>
    </row>
    <row r="116" spans="2:14" x14ac:dyDescent="0.25">
      <c r="C116" s="15" t="s">
        <v>41</v>
      </c>
      <c r="D116" s="12"/>
      <c r="E116" s="398"/>
      <c r="F116" s="399"/>
      <c r="G116" s="193">
        <f t="shared" si="15"/>
        <v>0</v>
      </c>
      <c r="H116" s="412" t="str">
        <f t="shared" si="11"/>
        <v xml:space="preserve"> </v>
      </c>
      <c r="I116" s="413" t="str">
        <f t="shared" si="12"/>
        <v xml:space="preserve"> </v>
      </c>
      <c r="J116" s="129"/>
      <c r="K116" s="419"/>
      <c r="L116" s="399"/>
      <c r="M116" s="425" t="str">
        <f t="shared" si="13"/>
        <v xml:space="preserve"> </v>
      </c>
      <c r="N116" s="426" t="str">
        <f t="shared" si="14"/>
        <v xml:space="preserve"> </v>
      </c>
    </row>
    <row r="117" spans="2:14" x14ac:dyDescent="0.25">
      <c r="C117" s="14" t="s">
        <v>42</v>
      </c>
      <c r="D117" s="11"/>
      <c r="E117" s="396"/>
      <c r="F117" s="397"/>
      <c r="G117" s="193">
        <f t="shared" si="15"/>
        <v>0</v>
      </c>
      <c r="H117" s="412" t="str">
        <f t="shared" si="11"/>
        <v xml:space="preserve"> </v>
      </c>
      <c r="I117" s="413" t="str">
        <f t="shared" si="12"/>
        <v xml:space="preserve"> </v>
      </c>
      <c r="J117" s="128"/>
      <c r="K117" s="418"/>
      <c r="L117" s="397"/>
      <c r="M117" s="425" t="str">
        <f t="shared" si="13"/>
        <v xml:space="preserve"> </v>
      </c>
      <c r="N117" s="426" t="str">
        <f t="shared" si="14"/>
        <v xml:space="preserve"> </v>
      </c>
    </row>
    <row r="118" spans="2:14" x14ac:dyDescent="0.25">
      <c r="C118" s="14" t="s">
        <v>43</v>
      </c>
      <c r="D118" s="11"/>
      <c r="E118" s="396"/>
      <c r="F118" s="397"/>
      <c r="G118" s="193">
        <f t="shared" si="15"/>
        <v>0</v>
      </c>
      <c r="H118" s="412" t="str">
        <f t="shared" si="11"/>
        <v xml:space="preserve"> </v>
      </c>
      <c r="I118" s="413" t="str">
        <f t="shared" si="12"/>
        <v xml:space="preserve"> </v>
      </c>
      <c r="J118" s="128"/>
      <c r="K118" s="418"/>
      <c r="L118" s="397"/>
      <c r="M118" s="425" t="str">
        <f t="shared" si="13"/>
        <v xml:space="preserve"> </v>
      </c>
      <c r="N118" s="426" t="str">
        <f t="shared" si="14"/>
        <v xml:space="preserve"> </v>
      </c>
    </row>
    <row r="119" spans="2:14" x14ac:dyDescent="0.25">
      <c r="C119" s="275" t="s">
        <v>248</v>
      </c>
      <c r="D119" s="275"/>
      <c r="E119" s="396"/>
      <c r="F119" s="397"/>
      <c r="G119" s="193">
        <f t="shared" si="15"/>
        <v>0</v>
      </c>
      <c r="H119" s="412" t="str">
        <f>IF((E119*G119)&lt;=0," ",ROUND((E119*G119),0))</f>
        <v xml:space="preserve"> </v>
      </c>
      <c r="I119" s="413" t="str">
        <f>IF((F119*G119)&lt;=0," ",ROUND((F119*G119),0))</f>
        <v xml:space="preserve"> </v>
      </c>
      <c r="J119" s="128"/>
      <c r="K119" s="418"/>
      <c r="L119" s="397"/>
      <c r="M119" s="425" t="str">
        <f>IF((IF(H119=" ",0,H119)-IF(I119=" ",0,I119)+K119-L119)&lt;=0," ",(IF(H119=" ",0,H119)-IF(I119=" ",0,I119)+K119-L119))</f>
        <v xml:space="preserve"> </v>
      </c>
      <c r="N119" s="426" t="str">
        <f>IF((-IF(H119=" ",0,H119)+IF(I119=" ",0,I119)-K119+L119)&lt;=0," ",(-IF(H119=" ",0,H119)+IF(I119=" ",0,I119)-K119+L119))</f>
        <v xml:space="preserve"> </v>
      </c>
    </row>
    <row r="120" spans="2:14" x14ac:dyDescent="0.25">
      <c r="C120" s="275" t="s">
        <v>249</v>
      </c>
      <c r="D120" s="275"/>
      <c r="E120" s="396"/>
      <c r="F120" s="397"/>
      <c r="G120" s="193">
        <f t="shared" si="15"/>
        <v>0</v>
      </c>
      <c r="H120" s="412" t="str">
        <f>IF((E120*G120)&lt;=0," ",ROUND((E120*G120),0))</f>
        <v xml:space="preserve"> </v>
      </c>
      <c r="I120" s="413" t="str">
        <f>IF((F120*G120)&lt;=0," ",ROUND((F120*G120),0))</f>
        <v xml:space="preserve"> </v>
      </c>
      <c r="J120" s="128"/>
      <c r="K120" s="418"/>
      <c r="L120" s="397"/>
      <c r="M120" s="425" t="str">
        <f>IF((IF(H120=" ",0,H120)-IF(I120=" ",0,I120)+K120-L120)&lt;=0," ",(IF(H120=" ",0,H120)-IF(I120=" ",0,I120)+K120-L120))</f>
        <v xml:space="preserve"> </v>
      </c>
      <c r="N120" s="426" t="str">
        <f>IF((-IF(H120=" ",0,H120)+IF(I120=" ",0,I120)-K120+L120)&lt;=0," ",(-IF(H120=" ",0,H120)+IF(I120=" ",0,I120)-K120+L120))</f>
        <v xml:space="preserve"> </v>
      </c>
    </row>
    <row r="121" spans="2:14" x14ac:dyDescent="0.25">
      <c r="C121" s="275" t="s">
        <v>27</v>
      </c>
      <c r="D121" s="275"/>
      <c r="E121" s="396"/>
      <c r="F121" s="397"/>
      <c r="G121" s="193">
        <f t="shared" si="15"/>
        <v>0</v>
      </c>
      <c r="H121" s="412" t="str">
        <f>IF((E121*G121)&lt;=0," ",ROUND((E121*G121),0))</f>
        <v xml:space="preserve"> </v>
      </c>
      <c r="I121" s="413" t="str">
        <f>IF((F121*G121)&lt;=0," ",ROUND((F121*G121),0))</f>
        <v xml:space="preserve"> </v>
      </c>
      <c r="J121" s="128"/>
      <c r="K121" s="418"/>
      <c r="L121" s="397"/>
      <c r="M121" s="425" t="str">
        <f>IF((IF(H121=" ",0,H121)-IF(I121=" ",0,I121)+K121-L121)&lt;=0," ",(IF(H121=" ",0,H121)-IF(I121=" ",0,I121)+K121-L121))</f>
        <v xml:space="preserve"> </v>
      </c>
      <c r="N121" s="426" t="str">
        <f>IF((-IF(H121=" ",0,H121)+IF(I121=" ",0,I121)-K121+L121)&lt;=0," ",(-IF(H121=" ",0,H121)+IF(I121=" ",0,I121)-K121+L121))</f>
        <v xml:space="preserve"> </v>
      </c>
    </row>
    <row r="122" spans="2:14" x14ac:dyDescent="0.25">
      <c r="C122" s="275" t="s">
        <v>250</v>
      </c>
      <c r="D122" s="275"/>
      <c r="E122" s="396"/>
      <c r="F122" s="397"/>
      <c r="G122" s="193">
        <f t="shared" si="15"/>
        <v>0</v>
      </c>
      <c r="H122" s="412" t="str">
        <f>IF((E122*G122)&lt;=0," ",ROUND((E122*G122),0))</f>
        <v xml:space="preserve"> </v>
      </c>
      <c r="I122" s="413" t="str">
        <f>IF((F122*G122)&lt;=0," ",ROUND((F122*G122),0))</f>
        <v xml:space="preserve"> </v>
      </c>
      <c r="J122" s="128"/>
      <c r="K122" s="418"/>
      <c r="L122" s="397"/>
      <c r="M122" s="425" t="str">
        <f>IF((IF(H122=" ",0,H122)-IF(I122=" ",0,I122)+K122-L122)&lt;=0," ",(IF(H122=" ",0,H122)-IF(I122=" ",0,I122)+K122-L122))</f>
        <v xml:space="preserve"> </v>
      </c>
      <c r="N122" s="426" t="str">
        <f>IF((-IF(H122=" ",0,H122)+IF(I122=" ",0,I122)-K122+L122)&lt;=0," ",(-IF(H122=" ",0,H122)+IF(I122=" ",0,I122)-K122+L122))</f>
        <v xml:space="preserve"> </v>
      </c>
    </row>
    <row r="123" spans="2:14" x14ac:dyDescent="0.25">
      <c r="B123" s="656" t="s">
        <v>74</v>
      </c>
      <c r="C123" s="656"/>
      <c r="D123" s="657"/>
      <c r="E123" s="429"/>
      <c r="F123" s="430"/>
      <c r="G123" s="218"/>
      <c r="H123" s="454"/>
      <c r="I123" s="455"/>
      <c r="J123" s="219"/>
      <c r="K123" s="459"/>
      <c r="L123" s="455"/>
      <c r="M123" s="462"/>
      <c r="N123" s="405"/>
    </row>
    <row r="124" spans="2:14" x14ac:dyDescent="0.25">
      <c r="C124" s="14" t="s">
        <v>17</v>
      </c>
      <c r="D124" s="11"/>
      <c r="E124" s="396"/>
      <c r="F124" s="397"/>
      <c r="G124" s="193">
        <f>G$5</f>
        <v>0</v>
      </c>
      <c r="H124" s="412" t="str">
        <f>IF((E124*G124)&lt;=0," ",ROUND((E124*G124),0))</f>
        <v xml:space="preserve"> </v>
      </c>
      <c r="I124" s="413" t="str">
        <f>IF((F124*G124)&lt;=0," ",ROUND((F124*G124),0))</f>
        <v xml:space="preserve"> </v>
      </c>
      <c r="J124" s="128"/>
      <c r="K124" s="418"/>
      <c r="L124" s="397"/>
      <c r="M124" s="425" t="str">
        <f>IF((IF(H124=" ",0,H124)-IF(I124=" ",0,I124)+K124-L124)&lt;=0," ",(IF(H124=" ",0,H124)-IF(I124=" ",0,I124)+K124-L124))</f>
        <v xml:space="preserve"> </v>
      </c>
      <c r="N124" s="426" t="str">
        <f>IF((-IF(H124=" ",0,H124)+IF(I124=" ",0,I124)-K124+L124)&lt;=0," ",(-IF(H124=" ",0,H124)+IF(I124=" ",0,I124)-K124+L124))</f>
        <v xml:space="preserve"> </v>
      </c>
    </row>
    <row r="125" spans="2:14" x14ac:dyDescent="0.25">
      <c r="C125" s="14" t="s">
        <v>32</v>
      </c>
      <c r="D125" s="11"/>
      <c r="E125" s="396"/>
      <c r="F125" s="397"/>
      <c r="G125" s="193">
        <f>G$5</f>
        <v>0</v>
      </c>
      <c r="H125" s="412" t="str">
        <f>IF((E125*G125)&lt;=0," ",ROUND((E125*G125),0))</f>
        <v xml:space="preserve"> </v>
      </c>
      <c r="I125" s="413" t="str">
        <f>IF((F125*G125)&lt;=0," ",ROUND((F125*G125),0))</f>
        <v xml:space="preserve"> </v>
      </c>
      <c r="J125" s="128"/>
      <c r="K125" s="418"/>
      <c r="L125" s="397"/>
      <c r="M125" s="425" t="str">
        <f>IF((IF(H125=" ",0,H125)-IF(I125=" ",0,I125)+K125-L125)&lt;=0," ",(IF(H125=" ",0,H125)-IF(I125=" ",0,I125)+K125-L125))</f>
        <v xml:space="preserve"> </v>
      </c>
      <c r="N125" s="426" t="str">
        <f>IF((-IF(H125=" ",0,H125)+IF(I125=" ",0,I125)-K125+L125)&lt;=0," ",(-IF(H125=" ",0,H125)+IF(I125=" ",0,I125)-K125+L125))</f>
        <v xml:space="preserve"> </v>
      </c>
    </row>
    <row r="126" spans="2:14" x14ac:dyDescent="0.25">
      <c r="C126" s="14" t="s">
        <v>22</v>
      </c>
      <c r="D126" s="11"/>
      <c r="E126" s="396"/>
      <c r="F126" s="397"/>
      <c r="G126" s="193">
        <f>G$5</f>
        <v>0</v>
      </c>
      <c r="H126" s="412" t="str">
        <f>IF((E126*G126)&lt;=0," ",ROUND((E126*G126),0))</f>
        <v xml:space="preserve"> </v>
      </c>
      <c r="I126" s="413" t="str">
        <f>IF((F126*G126)&lt;=0," ",ROUND((F126*G126),0))</f>
        <v xml:space="preserve"> </v>
      </c>
      <c r="J126" s="128"/>
      <c r="K126" s="418"/>
      <c r="L126" s="397"/>
      <c r="M126" s="425" t="str">
        <f>IF((IF(H126=" ",0,H126)-IF(I126=" ",0,I126)+K126-L126)&lt;=0," ",(IF(H126=" ",0,H126)-IF(I126=" ",0,I126)+K126-L126))</f>
        <v xml:space="preserve"> </v>
      </c>
      <c r="N126" s="426" t="str">
        <f>IF((-IF(H126=" ",0,H126)+IF(I126=" ",0,I126)-K126+L126)&lt;=0," ",(-IF(H126=" ",0,H126)+IF(I126=" ",0,I126)-K126+L126))</f>
        <v xml:space="preserve"> </v>
      </c>
    </row>
    <row r="127" spans="2:14" x14ac:dyDescent="0.25">
      <c r="C127" s="14" t="s">
        <v>42</v>
      </c>
      <c r="D127" s="11"/>
      <c r="E127" s="396"/>
      <c r="F127" s="397"/>
      <c r="G127" s="193">
        <f>G$5</f>
        <v>0</v>
      </c>
      <c r="H127" s="412" t="str">
        <f>IF((E127*G127)&lt;=0," ",ROUND((E127*G127),0))</f>
        <v xml:space="preserve"> </v>
      </c>
      <c r="I127" s="413" t="str">
        <f>IF((F127*G127)&lt;=0," ",ROUND((F127*G127),0))</f>
        <v xml:space="preserve"> </v>
      </c>
      <c r="J127" s="128"/>
      <c r="K127" s="418"/>
      <c r="L127" s="397"/>
      <c r="M127" s="425" t="str">
        <f>IF((IF(H127=" ",0,H127)-IF(I127=" ",0,I127)+K127-L127)&lt;=0," ",(IF(H127=" ",0,H127)-IF(I127=" ",0,I127)+K127-L127))</f>
        <v xml:space="preserve"> </v>
      </c>
      <c r="N127" s="426" t="str">
        <f>IF((-IF(H127=" ",0,H127)+IF(I127=" ",0,I127)-K127+L127)&lt;=0," ",(-IF(H127=" ",0,H127)+IF(I127=" ",0,I127)-K127+L127))</f>
        <v xml:space="preserve"> </v>
      </c>
    </row>
    <row r="128" spans="2:14" x14ac:dyDescent="0.25">
      <c r="C128" s="14" t="s">
        <v>27</v>
      </c>
      <c r="D128" s="11"/>
      <c r="E128" s="404"/>
      <c r="F128" s="405"/>
      <c r="G128" s="157"/>
      <c r="H128" s="414"/>
      <c r="I128" s="405"/>
      <c r="J128" s="131"/>
      <c r="K128" s="421"/>
      <c r="L128" s="405"/>
      <c r="M128" s="404"/>
      <c r="N128" s="405"/>
    </row>
    <row r="129" spans="1:14" x14ac:dyDescent="0.25">
      <c r="D129" s="14" t="s">
        <v>100</v>
      </c>
      <c r="E129" s="450"/>
      <c r="F129" s="451"/>
      <c r="G129" s="193">
        <f>G$5</f>
        <v>0</v>
      </c>
      <c r="H129" s="412" t="str">
        <f>IF((E129*G129)&lt;=0," ",ROUND((E129*G129),0))</f>
        <v xml:space="preserve"> </v>
      </c>
      <c r="I129" s="413" t="str">
        <f>IF((F129*G129)&lt;=0," ",ROUND((F129*G129),0))</f>
        <v xml:space="preserve"> </v>
      </c>
      <c r="J129" s="128"/>
      <c r="K129" s="418"/>
      <c r="L129" s="397"/>
      <c r="M129" s="425" t="str">
        <f>IF((IF(H129=" ",0,H129)-IF(I129=" ",0,I129)+K129-L129)&lt;=0," ",(IF(H129=" ",0,H129)-IF(I129=" ",0,I129)+K129-L129))</f>
        <v xml:space="preserve"> </v>
      </c>
      <c r="N129" s="426" t="str">
        <f>IF((-IF(H129=" ",0,H129)+IF(I129=" ",0,I129)-K129+L129)&lt;=0," ",(-IF(H129=" ",0,H129)+IF(I129=" ",0,I129)-K129+L129))</f>
        <v xml:space="preserve"> </v>
      </c>
    </row>
    <row r="130" spans="1:14" x14ac:dyDescent="0.25">
      <c r="D130" s="14" t="s">
        <v>101</v>
      </c>
      <c r="E130" s="450"/>
      <c r="F130" s="451"/>
      <c r="G130" s="193">
        <f>G$5</f>
        <v>0</v>
      </c>
      <c r="H130" s="412" t="str">
        <f>IF((E130*G130)&lt;=0," ",ROUND((E130*G130),0))</f>
        <v xml:space="preserve"> </v>
      </c>
      <c r="I130" s="413" t="str">
        <f>IF((F130*G130)&lt;=0," ",ROUND((F130*G130),0))</f>
        <v xml:space="preserve"> </v>
      </c>
      <c r="J130" s="128"/>
      <c r="K130" s="418"/>
      <c r="L130" s="397"/>
      <c r="M130" s="425" t="str">
        <f>IF((IF(H130=" ",0,H130)-IF(I130=" ",0,I130)+K130-L130)&lt;=0," ",(IF(H130=" ",0,H130)-IF(I130=" ",0,I130)+K130-L130))</f>
        <v xml:space="preserve"> </v>
      </c>
      <c r="N130" s="426" t="str">
        <f>IF((-IF(H130=" ",0,H130)+IF(I130=" ",0,I130)-K130+L130)&lt;=0," ",(-IF(H130=" ",0,H130)+IF(I130=" ",0,I130)-K130+L130))</f>
        <v xml:space="preserve"> </v>
      </c>
    </row>
    <row r="131" spans="1:14" ht="24.75" customHeight="1" x14ac:dyDescent="0.25">
      <c r="C131" s="597" t="s">
        <v>262</v>
      </c>
      <c r="D131" s="598"/>
      <c r="E131" s="450"/>
      <c r="F131" s="451"/>
      <c r="G131" s="193">
        <f>G$5</f>
        <v>0</v>
      </c>
      <c r="H131" s="412" t="str">
        <f>IF((E131*G131)&lt;=0," ",ROUND((E131*G131),0))</f>
        <v xml:space="preserve"> </v>
      </c>
      <c r="I131" s="413" t="str">
        <f>IF((F131*G131)&lt;=0," ",ROUND((F131*G131),0))</f>
        <v xml:space="preserve"> </v>
      </c>
      <c r="J131" s="128"/>
      <c r="K131" s="418"/>
      <c r="L131" s="397"/>
      <c r="M131" s="425" t="str">
        <f>IF((IF(H131=" ",0,H131)-IF(I131=" ",0,I131)+K131-L131)&lt;=0," ",(IF(H131=" ",0,H131)-IF(I131=" ",0,I131)+K131-L131))</f>
        <v xml:space="preserve"> </v>
      </c>
      <c r="N131" s="426" t="str">
        <f>IF((-IF(H131=" ",0,H131)+IF(I131=" ",0,I131)-K131+L131)&lt;=0," ",(-IF(H131=" ",0,H131)+IF(I131=" ",0,I131)-K131+L131))</f>
        <v xml:space="preserve"> </v>
      </c>
    </row>
    <row r="132" spans="1:14" x14ac:dyDescent="0.25">
      <c r="C132" s="597" t="s">
        <v>250</v>
      </c>
      <c r="D132" s="598" t="s">
        <v>320</v>
      </c>
      <c r="E132" s="450"/>
      <c r="F132" s="451"/>
      <c r="G132" s="193">
        <f>G$5</f>
        <v>0</v>
      </c>
      <c r="H132" s="412" t="str">
        <f>IF((E132*G132)&lt;=0," ",ROUND((E132*G132),0))</f>
        <v xml:space="preserve"> </v>
      </c>
      <c r="I132" s="413" t="str">
        <f>IF((F132*G132)&lt;=0," ",ROUND((F132*G132),0))</f>
        <v xml:space="preserve"> </v>
      </c>
      <c r="J132" s="128"/>
      <c r="K132" s="418"/>
      <c r="L132" s="397"/>
      <c r="M132" s="425" t="str">
        <f>IF((IF(H132=" ",0,H132)-IF(I132=" ",0,I132)+K132-L132)&lt;=0," ",(IF(H132=" ",0,H132)-IF(I132=" ",0,I132)+K132-L132))</f>
        <v xml:space="preserve"> </v>
      </c>
      <c r="N132" s="426" t="str">
        <f>IF((-IF(H132=" ",0,H132)+IF(I132=" ",0,I132)-K132+L132)&lt;=0," ",(-IF(H132=" ",0,H132)+IF(I132=" ",0,I132)-K132+L132))</f>
        <v xml:space="preserve"> </v>
      </c>
    </row>
    <row r="133" spans="1:14" ht="13" x14ac:dyDescent="0.3">
      <c r="A133" s="50" t="s">
        <v>152</v>
      </c>
      <c r="B133" s="50"/>
      <c r="C133" s="11"/>
      <c r="D133" s="11"/>
      <c r="E133" s="404"/>
      <c r="F133" s="405"/>
      <c r="G133" s="157"/>
      <c r="H133" s="414"/>
      <c r="I133" s="405"/>
      <c r="J133" s="131"/>
      <c r="K133" s="421"/>
      <c r="L133" s="405"/>
      <c r="M133" s="404"/>
      <c r="N133" s="405"/>
    </row>
    <row r="134" spans="1:14" x14ac:dyDescent="0.25">
      <c r="C134" s="14" t="s">
        <v>18</v>
      </c>
      <c r="D134" s="11"/>
      <c r="E134" s="396"/>
      <c r="F134" s="397"/>
      <c r="G134" s="193">
        <f t="shared" ref="G134:G144" si="16">G$5</f>
        <v>0</v>
      </c>
      <c r="H134" s="412" t="str">
        <f t="shared" ref="H134:H142" si="17">IF((E134*G134)&lt;=0," ",ROUND((E134*G134),0))</f>
        <v xml:space="preserve"> </v>
      </c>
      <c r="I134" s="413" t="str">
        <f t="shared" ref="I134:I142" si="18">IF((F134*G134)&lt;=0," ",ROUND((F134*G134),0))</f>
        <v xml:space="preserve"> </v>
      </c>
      <c r="J134" s="128"/>
      <c r="K134" s="418"/>
      <c r="L134" s="397"/>
      <c r="M134" s="425" t="str">
        <f t="shared" ref="M134:M142" si="19">IF((IF(H134=" ",0,H134)-IF(I134=" ",0,I134)+K134-L134)&lt;=0," ",(IF(H134=" ",0,H134)-IF(I134=" ",0,I134)+K134-L134))</f>
        <v xml:space="preserve"> </v>
      </c>
      <c r="N134" s="426" t="str">
        <f t="shared" ref="N134:N142" si="20">IF((-IF(H134=" ",0,H134)+IF(I134=" ",0,I134)-K134+L134)&lt;=0," ",(-IF(H134=" ",0,H134)+IF(I134=" ",0,I134)-K134+L134))</f>
        <v xml:space="preserve"> </v>
      </c>
    </row>
    <row r="135" spans="1:14" x14ac:dyDescent="0.25">
      <c r="C135" s="14" t="s">
        <v>19</v>
      </c>
      <c r="D135" s="11"/>
      <c r="E135" s="396"/>
      <c r="F135" s="397"/>
      <c r="G135" s="193">
        <f t="shared" si="16"/>
        <v>0</v>
      </c>
      <c r="H135" s="412" t="str">
        <f t="shared" si="17"/>
        <v xml:space="preserve"> </v>
      </c>
      <c r="I135" s="413" t="str">
        <f t="shared" si="18"/>
        <v xml:space="preserve"> </v>
      </c>
      <c r="J135" s="128"/>
      <c r="K135" s="418"/>
      <c r="L135" s="397"/>
      <c r="M135" s="425" t="str">
        <f t="shared" si="19"/>
        <v xml:space="preserve"> </v>
      </c>
      <c r="N135" s="426" t="str">
        <f t="shared" si="20"/>
        <v xml:space="preserve"> </v>
      </c>
    </row>
    <row r="136" spans="1:14" x14ac:dyDescent="0.25">
      <c r="C136" s="14" t="s">
        <v>20</v>
      </c>
      <c r="D136" s="11"/>
      <c r="E136" s="396"/>
      <c r="F136" s="397"/>
      <c r="G136" s="193">
        <f t="shared" si="16"/>
        <v>0</v>
      </c>
      <c r="H136" s="412" t="str">
        <f t="shared" si="17"/>
        <v xml:space="preserve"> </v>
      </c>
      <c r="I136" s="413" t="str">
        <f t="shared" si="18"/>
        <v xml:space="preserve"> </v>
      </c>
      <c r="J136" s="128"/>
      <c r="K136" s="418"/>
      <c r="L136" s="397"/>
      <c r="M136" s="425" t="str">
        <f t="shared" si="19"/>
        <v xml:space="preserve"> </v>
      </c>
      <c r="N136" s="426" t="str">
        <f t="shared" si="20"/>
        <v xml:space="preserve"> </v>
      </c>
    </row>
    <row r="137" spans="1:14" x14ac:dyDescent="0.25">
      <c r="C137" s="14" t="s">
        <v>21</v>
      </c>
      <c r="D137" s="11"/>
      <c r="E137" s="396"/>
      <c r="F137" s="397"/>
      <c r="G137" s="193">
        <f t="shared" si="16"/>
        <v>0</v>
      </c>
      <c r="H137" s="412" t="str">
        <f t="shared" si="17"/>
        <v xml:space="preserve"> </v>
      </c>
      <c r="I137" s="413" t="str">
        <f t="shared" si="18"/>
        <v xml:space="preserve"> </v>
      </c>
      <c r="J137" s="128"/>
      <c r="K137" s="418"/>
      <c r="L137" s="397"/>
      <c r="M137" s="425" t="str">
        <f t="shared" si="19"/>
        <v xml:space="preserve"> </v>
      </c>
      <c r="N137" s="426" t="str">
        <f t="shared" si="20"/>
        <v xml:space="preserve"> </v>
      </c>
    </row>
    <row r="138" spans="1:14" x14ac:dyDescent="0.25">
      <c r="C138" s="14" t="s">
        <v>58</v>
      </c>
      <c r="D138" s="11"/>
      <c r="E138" s="396"/>
      <c r="F138" s="397"/>
      <c r="G138" s="193">
        <f t="shared" si="16"/>
        <v>0</v>
      </c>
      <c r="H138" s="412" t="str">
        <f t="shared" si="17"/>
        <v xml:space="preserve"> </v>
      </c>
      <c r="I138" s="413" t="str">
        <f t="shared" si="18"/>
        <v xml:space="preserve"> </v>
      </c>
      <c r="J138" s="128"/>
      <c r="K138" s="418"/>
      <c r="L138" s="397"/>
      <c r="M138" s="425" t="str">
        <f t="shared" si="19"/>
        <v xml:space="preserve"> </v>
      </c>
      <c r="N138" s="426" t="str">
        <f t="shared" si="20"/>
        <v xml:space="preserve"> </v>
      </c>
    </row>
    <row r="139" spans="1:14" x14ac:dyDescent="0.25">
      <c r="C139" s="14" t="s">
        <v>59</v>
      </c>
      <c r="D139" s="11"/>
      <c r="E139" s="396"/>
      <c r="F139" s="397"/>
      <c r="G139" s="193">
        <f t="shared" si="16"/>
        <v>0</v>
      </c>
      <c r="H139" s="412" t="str">
        <f t="shared" si="17"/>
        <v xml:space="preserve"> </v>
      </c>
      <c r="I139" s="413" t="str">
        <f t="shared" si="18"/>
        <v xml:space="preserve"> </v>
      </c>
      <c r="J139" s="128"/>
      <c r="K139" s="418"/>
      <c r="L139" s="397"/>
      <c r="M139" s="425" t="str">
        <f t="shared" si="19"/>
        <v xml:space="preserve"> </v>
      </c>
      <c r="N139" s="426" t="str">
        <f t="shared" si="20"/>
        <v xml:space="preserve"> </v>
      </c>
    </row>
    <row r="140" spans="1:14" x14ac:dyDescent="0.25">
      <c r="C140" s="14" t="s">
        <v>6</v>
      </c>
      <c r="D140" s="11"/>
      <c r="E140" s="396"/>
      <c r="F140" s="397"/>
      <c r="G140" s="193">
        <f t="shared" si="16"/>
        <v>0</v>
      </c>
      <c r="H140" s="412" t="str">
        <f t="shared" si="17"/>
        <v xml:space="preserve"> </v>
      </c>
      <c r="I140" s="413" t="str">
        <f t="shared" si="18"/>
        <v xml:space="preserve"> </v>
      </c>
      <c r="J140" s="128"/>
      <c r="K140" s="418"/>
      <c r="L140" s="397"/>
      <c r="M140" s="425" t="str">
        <f t="shared" si="19"/>
        <v xml:space="preserve"> </v>
      </c>
      <c r="N140" s="426" t="str">
        <f t="shared" si="20"/>
        <v xml:space="preserve"> </v>
      </c>
    </row>
    <row r="141" spans="1:14" x14ac:dyDescent="0.25">
      <c r="C141" s="14" t="s">
        <v>49</v>
      </c>
      <c r="D141" s="11"/>
      <c r="E141" s="396"/>
      <c r="F141" s="397"/>
      <c r="G141" s="193">
        <f t="shared" si="16"/>
        <v>0</v>
      </c>
      <c r="H141" s="412" t="str">
        <f t="shared" si="17"/>
        <v xml:space="preserve"> </v>
      </c>
      <c r="I141" s="413" t="str">
        <f t="shared" si="18"/>
        <v xml:space="preserve"> </v>
      </c>
      <c r="J141" s="128"/>
      <c r="K141" s="418"/>
      <c r="L141" s="397"/>
      <c r="M141" s="425" t="str">
        <f t="shared" si="19"/>
        <v xml:space="preserve"> </v>
      </c>
      <c r="N141" s="426" t="str">
        <f t="shared" si="20"/>
        <v xml:space="preserve"> </v>
      </c>
    </row>
    <row r="142" spans="1:14" x14ac:dyDescent="0.25">
      <c r="A142" s="8"/>
      <c r="C142" s="14" t="s">
        <v>7</v>
      </c>
      <c r="D142" s="11"/>
      <c r="E142" s="396"/>
      <c r="F142" s="397"/>
      <c r="G142" s="193">
        <f t="shared" si="16"/>
        <v>0</v>
      </c>
      <c r="H142" s="412" t="str">
        <f t="shared" si="17"/>
        <v xml:space="preserve"> </v>
      </c>
      <c r="I142" s="413" t="str">
        <f t="shared" si="18"/>
        <v xml:space="preserve"> </v>
      </c>
      <c r="J142" s="128"/>
      <c r="K142" s="418"/>
      <c r="L142" s="397"/>
      <c r="M142" s="425" t="str">
        <f t="shared" si="19"/>
        <v xml:space="preserve"> </v>
      </c>
      <c r="N142" s="426" t="str">
        <f t="shared" si="20"/>
        <v xml:space="preserve"> </v>
      </c>
    </row>
    <row r="143" spans="1:14" x14ac:dyDescent="0.25">
      <c r="A143" s="8"/>
      <c r="C143" s="14" t="s">
        <v>250</v>
      </c>
      <c r="D143" s="11"/>
      <c r="E143" s="396"/>
      <c r="F143" s="397"/>
      <c r="G143" s="193">
        <f t="shared" si="16"/>
        <v>0</v>
      </c>
      <c r="H143" s="412" t="str">
        <f>IF((E143*G143)&lt;=0," ",ROUND((E143*G143),0))</f>
        <v xml:space="preserve"> </v>
      </c>
      <c r="I143" s="413" t="str">
        <f>IF((F143*G143)&lt;=0," ",ROUND((F143*G143),0))</f>
        <v xml:space="preserve"> </v>
      </c>
      <c r="J143" s="128"/>
      <c r="K143" s="418"/>
      <c r="L143" s="397"/>
      <c r="M143" s="425" t="str">
        <f>IF((IF(H143=" ",0,H143)-IF(I143=" ",0,I143)+K143-L143)&lt;=0," ",(IF(H143=" ",0,H143)-IF(I143=" ",0,I143)+K143-L143))</f>
        <v xml:space="preserve"> </v>
      </c>
      <c r="N143" s="426" t="str">
        <f>IF((-IF(H143=" ",0,H143)+IF(I143=" ",0,I143)-K143+L143)&lt;=0," ",(-IF(H143=" ",0,H143)+IF(I143=" ",0,I143)-K143+L143))</f>
        <v xml:space="preserve"> </v>
      </c>
    </row>
    <row r="144" spans="1:14" ht="24.75" customHeight="1" x14ac:dyDescent="0.25">
      <c r="A144" s="8"/>
      <c r="C144" s="862" t="s">
        <v>348</v>
      </c>
      <c r="D144" s="863"/>
      <c r="E144" s="398"/>
      <c r="F144" s="399"/>
      <c r="G144" s="224">
        <f t="shared" si="16"/>
        <v>0</v>
      </c>
      <c r="H144" s="456" t="str">
        <f>IF((E144*G144)&lt;=0," ",ROUND((E144*G144),0))</f>
        <v xml:space="preserve"> </v>
      </c>
      <c r="I144" s="457" t="str">
        <f>IF((F144*G144)&lt;=0," ",ROUND((F144*G144),0))</f>
        <v xml:space="preserve"> </v>
      </c>
      <c r="J144" s="129"/>
      <c r="K144" s="419"/>
      <c r="L144" s="399"/>
      <c r="M144" s="463" t="str">
        <f>IF((IF(H144=" ",0,H144)-IF(I144=" ",0,I144)+K144-L144)&lt;=0," ",(IF(H144=" ",0,H144)-IF(I144=" ",0,I144)+K144-L144))</f>
        <v xml:space="preserve"> </v>
      </c>
      <c r="N144" s="464" t="str">
        <f>IF((-IF(H144=" ",0,H144)+IF(I144=" ",0,I144)-K144+L144)&lt;=0," ",(-IF(H144=" ",0,H144)+IF(I144=" ",0,I144)-K144+L144))</f>
        <v xml:space="preserve"> </v>
      </c>
    </row>
    <row r="145" spans="1:14" ht="13.5" customHeight="1" x14ac:dyDescent="0.3">
      <c r="A145" s="593" t="s">
        <v>76</v>
      </c>
      <c r="B145" s="593"/>
      <c r="C145" s="593"/>
      <c r="D145" s="594"/>
      <c r="E145" s="452" t="str">
        <f>IF(IF(SUM(F110:F144)&gt;SUM(E110:E144),SUM(F110:F144)-SUM(E110:E144),0)&lt;=0," ",IF(SUM(F110:F144)&gt;SUM(E110:E144),SUM(F110:F144)-SUM(E110:E144),0))</f>
        <v xml:space="preserve"> </v>
      </c>
      <c r="F145" s="453" t="str">
        <f>IF(IF(SUM(E110:E144)&gt;SUM(F110:F144),SUM(E110:E144)-SUM(F110:F144),0)&lt;=0," ",IF(SUM(E110:E144)&gt;SUM(F110:F144),SUM(E110:E144)-SUM(F110:F144),0))</f>
        <v xml:space="preserve"> </v>
      </c>
      <c r="G145" s="228"/>
      <c r="H145" s="458" t="str">
        <f>IF(IF(SUM(I110:I144)&gt;SUM(H110:H144),SUM(I110:I144)-SUM(H110:H144),0)&lt;=0," ",IF(SUM(I110:I144)&gt;SUM(H110:H144),SUM(I110:I144)-SUM(H110:H144),0))</f>
        <v xml:space="preserve"> </v>
      </c>
      <c r="I145" s="453" t="str">
        <f>IF(IF(SUM(H110:H144)&gt;SUM(I110:I144),SUM(H110:H144)-SUM(I110:I144),0)&lt;=0," ",IF(SUM(H110:H144)&gt;SUM(I110:I144),SUM(H110:H144)-SUM(I110:I144),0))</f>
        <v xml:space="preserve"> </v>
      </c>
      <c r="J145" s="298"/>
      <c r="K145" s="460">
        <f>IF(SUM(K110:K144)&gt;=SUM(L110:L144),0,SUM(L110:L144)-SUM(K110:K144))</f>
        <v>0</v>
      </c>
      <c r="L145" s="460">
        <f>IF(SUM(L110:L144)&gt;=SUM(K110:K144),0,SUM(K110:K144)-SUM(L110:L144))</f>
        <v>0</v>
      </c>
      <c r="M145" s="452" t="str">
        <f>IF(IF(SUM(N110:N144)&gt;SUM(M110:M144),SUM(N110:N144)-SUM(M110:M144),0)&lt;=0," ",IF(SUM(N110:N144)&gt;SUM(M110:M144),SUM(N110:N144)-SUM(M110:M144),0))</f>
        <v xml:space="preserve"> </v>
      </c>
      <c r="N145" s="453" t="str">
        <f>IF(IF(SUM(M110:M144)&gt;SUM(N110:N144),SUM(M110:M144)-SUM(N110:N144),0)&lt;=0," ",IF(SUM(M110:M144)&gt;SUM(N110:N144),SUM(M110:M144)-SUM(N110:N144),0))</f>
        <v xml:space="preserve"> </v>
      </c>
    </row>
    <row r="146" spans="1:14" x14ac:dyDescent="0.25">
      <c r="A146" s="174" t="s">
        <v>102</v>
      </c>
      <c r="B146" s="174"/>
      <c r="C146" s="174"/>
      <c r="D146" s="174"/>
      <c r="E146" s="406">
        <f>SUM(E110:E145)</f>
        <v>0</v>
      </c>
      <c r="F146" s="407">
        <f>SUM(F110:F145)</f>
        <v>0</v>
      </c>
      <c r="G146" s="226"/>
      <c r="H146" s="415">
        <f>SUM(H110:H145)</f>
        <v>0</v>
      </c>
      <c r="I146" s="407">
        <f>SUM(I110:I145)</f>
        <v>0</v>
      </c>
      <c r="J146" s="195"/>
      <c r="K146" s="461">
        <f>SUM(K110:K145)</f>
        <v>0</v>
      </c>
      <c r="L146" s="461">
        <f>SUM(L110:L145)</f>
        <v>0</v>
      </c>
      <c r="M146" s="406">
        <f>SUM(M110:M145)</f>
        <v>0</v>
      </c>
      <c r="N146" s="407">
        <f>SUM(N110:N145)</f>
        <v>0</v>
      </c>
    </row>
    <row r="147" spans="1:14" x14ac:dyDescent="0.25">
      <c r="A147" s="8"/>
      <c r="B147" s="8"/>
      <c r="C147" s="8"/>
      <c r="D147" s="8"/>
      <c r="E147" s="8"/>
      <c r="F147" s="8"/>
      <c r="G147" s="140"/>
      <c r="H147" s="10"/>
      <c r="I147" s="10"/>
      <c r="J147" s="10"/>
      <c r="K147" s="10"/>
      <c r="L147" s="10"/>
      <c r="M147" s="10"/>
      <c r="N147" s="10"/>
    </row>
    <row r="148" spans="1:14" ht="16.5" customHeight="1" x14ac:dyDescent="0.25">
      <c r="A148" s="601" t="s">
        <v>289</v>
      </c>
      <c r="B148" s="602"/>
      <c r="C148" s="602"/>
      <c r="D148" s="602"/>
      <c r="E148" s="602"/>
      <c r="F148" s="602"/>
      <c r="G148" s="602"/>
      <c r="H148" s="602"/>
      <c r="I148" s="602"/>
      <c r="J148" s="602"/>
      <c r="K148" s="602"/>
      <c r="L148" s="602"/>
      <c r="M148" s="602"/>
      <c r="N148" s="603"/>
    </row>
    <row r="149" spans="1:14" s="54" customFormat="1" ht="12" customHeight="1" x14ac:dyDescent="0.25">
      <c r="A149" s="105"/>
      <c r="B149" s="105"/>
      <c r="C149" s="105"/>
      <c r="D149" s="105"/>
      <c r="E149" s="910" t="s">
        <v>182</v>
      </c>
      <c r="F149" s="912"/>
      <c r="G149" s="153" t="s">
        <v>181</v>
      </c>
      <c r="H149" s="913" t="s">
        <v>178</v>
      </c>
      <c r="I149" s="914"/>
      <c r="J149" s="910" t="s">
        <v>177</v>
      </c>
      <c r="K149" s="911"/>
      <c r="L149" s="912"/>
      <c r="M149" s="910" t="s">
        <v>195</v>
      </c>
      <c r="N149" s="912"/>
    </row>
    <row r="150" spans="1:14" s="51" customFormat="1" ht="13.5" customHeight="1" x14ac:dyDescent="0.25">
      <c r="A150" s="637" t="s">
        <v>149</v>
      </c>
      <c r="B150" s="638"/>
      <c r="C150" s="638"/>
      <c r="D150" s="639"/>
      <c r="E150" s="620" t="s">
        <v>172</v>
      </c>
      <c r="F150" s="622"/>
      <c r="G150" s="806" t="s">
        <v>173</v>
      </c>
      <c r="H150" s="883" t="s">
        <v>104</v>
      </c>
      <c r="I150" s="622"/>
      <c r="J150" s="620" t="s">
        <v>36</v>
      </c>
      <c r="K150" s="621"/>
      <c r="L150" s="622"/>
      <c r="M150" s="620" t="s">
        <v>105</v>
      </c>
      <c r="N150" s="622"/>
    </row>
    <row r="151" spans="1:14" s="51" customFormat="1" ht="11.25" customHeight="1" x14ac:dyDescent="0.25">
      <c r="A151" s="640"/>
      <c r="B151" s="641"/>
      <c r="C151" s="641"/>
      <c r="D151" s="642"/>
      <c r="E151" s="623"/>
      <c r="F151" s="625"/>
      <c r="G151" s="807"/>
      <c r="H151" s="884"/>
      <c r="I151" s="625"/>
      <c r="J151" s="623"/>
      <c r="K151" s="624"/>
      <c r="L151" s="625"/>
      <c r="M151" s="623"/>
      <c r="N151" s="625"/>
    </row>
    <row r="152" spans="1:14" x14ac:dyDescent="0.25">
      <c r="E152" s="18" t="s">
        <v>25</v>
      </c>
      <c r="F152" s="19" t="s">
        <v>26</v>
      </c>
      <c r="G152" s="155"/>
      <c r="H152" s="150" t="s">
        <v>25</v>
      </c>
      <c r="I152" s="19" t="s">
        <v>26</v>
      </c>
      <c r="J152" s="26" t="s">
        <v>5</v>
      </c>
      <c r="K152" s="27" t="s">
        <v>25</v>
      </c>
      <c r="L152" s="19" t="s">
        <v>26</v>
      </c>
      <c r="M152" s="18" t="s">
        <v>25</v>
      </c>
      <c r="N152" s="19" t="s">
        <v>26</v>
      </c>
    </row>
    <row r="153" spans="1:14" ht="29.25" customHeight="1" x14ac:dyDescent="0.3">
      <c r="A153" s="715" t="s">
        <v>69</v>
      </c>
      <c r="B153" s="715"/>
      <c r="C153" s="715"/>
      <c r="D153" s="653"/>
      <c r="E153" s="465"/>
      <c r="F153" s="466"/>
      <c r="G153" s="156"/>
      <c r="H153" s="408"/>
      <c r="I153" s="409"/>
      <c r="J153" s="20"/>
      <c r="K153" s="416"/>
      <c r="L153" s="409"/>
      <c r="M153" s="423"/>
      <c r="N153" s="409"/>
    </row>
    <row r="154" spans="1:14" ht="12.75" customHeight="1" x14ac:dyDescent="0.25">
      <c r="A154" s="223" t="s">
        <v>76</v>
      </c>
      <c r="B154" s="182"/>
      <c r="C154" s="262"/>
      <c r="D154" s="263"/>
      <c r="E154" s="467" t="str">
        <f>F145</f>
        <v xml:space="preserve"> </v>
      </c>
      <c r="F154" s="468" t="str">
        <f>E145</f>
        <v xml:space="preserve"> </v>
      </c>
      <c r="G154" s="235"/>
      <c r="H154" s="469" t="str">
        <f>I145</f>
        <v xml:space="preserve"> </v>
      </c>
      <c r="I154" s="468" t="str">
        <f>H145</f>
        <v xml:space="preserve"> </v>
      </c>
      <c r="J154" s="264"/>
      <c r="K154" s="471">
        <f>L145</f>
        <v>0</v>
      </c>
      <c r="L154" s="468">
        <f>K145</f>
        <v>0</v>
      </c>
      <c r="M154" s="467" t="str">
        <f>N145</f>
        <v xml:space="preserve"> </v>
      </c>
      <c r="N154" s="468" t="str">
        <f>M145</f>
        <v xml:space="preserve"> </v>
      </c>
    </row>
    <row r="155" spans="1:14" x14ac:dyDescent="0.25">
      <c r="A155" s="180"/>
      <c r="B155" s="180"/>
      <c r="C155" s="262" t="s">
        <v>335</v>
      </c>
      <c r="D155" s="262"/>
      <c r="E155" s="467">
        <f>SUM(F124:F132)</f>
        <v>0</v>
      </c>
      <c r="F155" s="468"/>
      <c r="G155" s="235"/>
      <c r="H155" s="469">
        <f>SUM(I124:I132)</f>
        <v>0</v>
      </c>
      <c r="I155" s="468"/>
      <c r="J155" s="264"/>
      <c r="K155" s="471">
        <f>SUM(L124:L132)</f>
        <v>0</v>
      </c>
      <c r="L155" s="468">
        <f>SUM(K124:K132)</f>
        <v>0</v>
      </c>
      <c r="M155" s="467">
        <f>SUM(N124:N132)</f>
        <v>0</v>
      </c>
      <c r="N155" s="468"/>
    </row>
    <row r="156" spans="1:14" x14ac:dyDescent="0.25">
      <c r="A156" s="45" t="s">
        <v>64</v>
      </c>
      <c r="B156" s="45"/>
      <c r="C156" s="96"/>
      <c r="D156" s="61"/>
      <c r="E156" s="445"/>
      <c r="F156" s="446"/>
      <c r="G156" s="261"/>
      <c r="H156" s="470"/>
      <c r="I156" s="446"/>
      <c r="J156" s="214"/>
      <c r="K156" s="472"/>
      <c r="L156" s="446"/>
      <c r="M156" s="445"/>
      <c r="N156" s="446"/>
    </row>
    <row r="157" spans="1:14" x14ac:dyDescent="0.25">
      <c r="A157" s="42"/>
      <c r="B157" s="108" t="s">
        <v>321</v>
      </c>
      <c r="C157" s="108"/>
      <c r="D157" s="108"/>
      <c r="E157" s="432"/>
      <c r="F157" s="433"/>
      <c r="G157" s="236"/>
      <c r="H157" s="414"/>
      <c r="I157" s="405"/>
      <c r="J157" s="131"/>
      <c r="K157" s="421"/>
      <c r="L157" s="405"/>
      <c r="M157" s="404"/>
      <c r="N157" s="405"/>
    </row>
    <row r="158" spans="1:14" x14ac:dyDescent="0.25">
      <c r="A158" s="42"/>
      <c r="B158" s="42"/>
      <c r="C158" s="14" t="s">
        <v>75</v>
      </c>
      <c r="D158" s="11"/>
      <c r="E158" s="431"/>
      <c r="F158" s="468" t="str">
        <f>IF(E144=0," ",E144)</f>
        <v xml:space="preserve"> </v>
      </c>
      <c r="G158" s="231"/>
      <c r="H158" s="412"/>
      <c r="I158" s="468" t="str">
        <f>IF(H144=0," ",H144)</f>
        <v xml:space="preserve"> </v>
      </c>
      <c r="J158" s="128"/>
      <c r="K158" s="418"/>
      <c r="L158" s="397"/>
      <c r="M158" s="425" t="str">
        <f>IF((IF(H158=" ",0,H158)-IF(I158=" ",0,I158)+K158-L158)&lt;=0," ",(IF(H158=" ",0,H158)-IF(I158=" ",0,I158)+K158-L158))</f>
        <v xml:space="preserve"> </v>
      </c>
      <c r="N158" s="426" t="str">
        <f>IF((-IF(H158=" ",0,H158)+IF(I158=" ",0,I158)-K158+L158)&lt;=0," ",(-IF(H158=" ",0,H158)+IF(I158=" ",0,I158)-K158+L158))</f>
        <v xml:space="preserve"> </v>
      </c>
    </row>
    <row r="159" spans="1:14" ht="13" x14ac:dyDescent="0.3">
      <c r="A159" s="42"/>
      <c r="B159" s="42"/>
      <c r="C159" s="14" t="s">
        <v>204</v>
      </c>
      <c r="D159" s="11"/>
      <c r="E159" s="396"/>
      <c r="F159" s="397"/>
      <c r="G159" s="193">
        <f>G$4</f>
        <v>0</v>
      </c>
      <c r="H159" s="412" t="str">
        <f>IF((E159*G159)&lt;=0," ",ROUND((E159*G159),0))</f>
        <v xml:space="preserve"> </v>
      </c>
      <c r="I159" s="413" t="str">
        <f>IF((F159*G159)&lt;=0," ",ROUND((F159*G159),0))</f>
        <v xml:space="preserve"> </v>
      </c>
      <c r="J159" s="128"/>
      <c r="K159" s="418"/>
      <c r="L159" s="397"/>
      <c r="M159" s="425" t="str">
        <f>IF((IF(H159=" ",0,H159)-IF(I159=" ",0,I159)+K159-L159)&lt;=0," ",(IF(H159=" ",0,H159)-IF(I159=" ",0,I159)+K159-L159))</f>
        <v xml:space="preserve"> </v>
      </c>
      <c r="N159" s="426" t="str">
        <f>IF((-IF(H159=" ",0,H159)+IF(I159=" ",0,I159)-K159+L159)&lt;=0," ",(-IF(H159=" ",0,H159)+IF(I159=" ",0,I159)-K159+L159))</f>
        <v xml:space="preserve"> </v>
      </c>
    </row>
    <row r="160" spans="1:14" ht="13" x14ac:dyDescent="0.3">
      <c r="A160" s="42"/>
      <c r="B160" s="42"/>
      <c r="C160" s="14" t="s">
        <v>205</v>
      </c>
      <c r="D160" s="11"/>
      <c r="E160" s="396"/>
      <c r="F160" s="397"/>
      <c r="G160" s="193">
        <f>G$4</f>
        <v>0</v>
      </c>
      <c r="H160" s="412" t="str">
        <f>IF((E160*G160)&lt;=0," ",ROUND((E160*G160),0))</f>
        <v xml:space="preserve"> </v>
      </c>
      <c r="I160" s="413" t="str">
        <f>IF((F160*G160)&lt;=0," ",ROUND((F160*G160),0))</f>
        <v xml:space="preserve"> </v>
      </c>
      <c r="J160" s="128"/>
      <c r="K160" s="418"/>
      <c r="L160" s="397"/>
      <c r="M160" s="425" t="str">
        <f>IF((IF(H160=" ",0,H160)-IF(I160=" ",0,I160)+K160-L160)&lt;=0," ",(IF(H160=" ",0,H160)-IF(I160=" ",0,I160)+K160-L160))</f>
        <v xml:space="preserve"> </v>
      </c>
      <c r="N160" s="426" t="str">
        <f>IF((-IF(H160=" ",0,H160)+IF(I160=" ",0,I160)-K160+L160)&lt;=0," ",(-IF(H160=" ",0,H160)+IF(I160=" ",0,I160)-K160+L160))</f>
        <v xml:space="preserve"> </v>
      </c>
    </row>
    <row r="161" spans="1:14" ht="13.5" x14ac:dyDescent="0.25">
      <c r="A161" s="42"/>
      <c r="B161" s="42"/>
      <c r="C161" s="14" t="s">
        <v>336</v>
      </c>
      <c r="D161" s="11"/>
      <c r="E161" s="396"/>
      <c r="F161" s="397"/>
      <c r="G161" s="193">
        <f>G$5</f>
        <v>0</v>
      </c>
      <c r="H161" s="412" t="str">
        <f>IF((E161*G161)&lt;=0," ",ROUND((E161*G161),0))</f>
        <v xml:space="preserve"> </v>
      </c>
      <c r="I161" s="413" t="str">
        <f>IF((F161*G161)&lt;=0," ",ROUND((F161*G161),0))</f>
        <v xml:space="preserve"> </v>
      </c>
      <c r="J161" s="128"/>
      <c r="K161" s="418"/>
      <c r="L161" s="397"/>
      <c r="M161" s="425" t="str">
        <f>IF((IF(H161=" ",0,H161)-IF(I161=" ",0,I161)+K161-L161)&lt;=0," ",(IF(H161=" ",0,H161)-IF(I161=" ",0,I161)+K161-L161))</f>
        <v xml:space="preserve"> </v>
      </c>
      <c r="N161" s="426" t="str">
        <f>IF((-IF(H161=" ",0,H161)+IF(I161=" ",0,I161)-K161+L161)&lt;=0," ",(-IF(H161=" ",0,H161)+IF(I161=" ",0,I161)-K161+L161))</f>
        <v xml:space="preserve"> </v>
      </c>
    </row>
    <row r="162" spans="1:14" x14ac:dyDescent="0.25">
      <c r="A162" s="42"/>
      <c r="B162" s="656" t="s">
        <v>0</v>
      </c>
      <c r="C162" s="656"/>
      <c r="D162" s="657"/>
      <c r="E162" s="432"/>
      <c r="F162" s="433"/>
      <c r="G162" s="218"/>
      <c r="H162" s="414"/>
      <c r="I162" s="405"/>
      <c r="J162" s="131"/>
      <c r="K162" s="421"/>
      <c r="L162" s="405"/>
      <c r="M162" s="404"/>
      <c r="N162" s="405"/>
    </row>
    <row r="163" spans="1:14" x14ac:dyDescent="0.25">
      <c r="A163" s="42"/>
      <c r="B163" s="42"/>
      <c r="C163" s="14" t="s">
        <v>79</v>
      </c>
      <c r="D163" s="11"/>
      <c r="E163" s="396"/>
      <c r="F163" s="397"/>
      <c r="G163" s="193">
        <f>G$5</f>
        <v>0</v>
      </c>
      <c r="H163" s="412" t="str">
        <f>IF((E163*G163)&lt;=0," ",ROUND((E163*G163),0))</f>
        <v xml:space="preserve"> </v>
      </c>
      <c r="I163" s="413" t="str">
        <f>IF((F163*G163)&lt;=0," ",ROUND((F163*G163),0))</f>
        <v xml:space="preserve"> </v>
      </c>
      <c r="J163" s="128"/>
      <c r="K163" s="418"/>
      <c r="L163" s="397"/>
      <c r="M163" s="425" t="str">
        <f>IF((IF(H163=" ",0,H163)-IF(I163=" ",0,I163)+K163-L163)&lt;=0," ",(IF(H163=" ",0,H163)-IF(I163=" ",0,I163)+K163-L163))</f>
        <v xml:space="preserve"> </v>
      </c>
      <c r="N163" s="426" t="str">
        <f>IF((-IF(H163=" ",0,H163)+IF(I163=" ",0,I163)-K163+L163)&lt;=0," ",(-IF(H163=" ",0,H163)+IF(I163=" ",0,I163)-K163+L163))</f>
        <v xml:space="preserve"> </v>
      </c>
    </row>
    <row r="164" spans="1:14" ht="13.5" x14ac:dyDescent="0.25">
      <c r="A164" s="42"/>
      <c r="B164" s="42"/>
      <c r="C164" s="14" t="s">
        <v>336</v>
      </c>
      <c r="D164" s="11"/>
      <c r="E164" s="396"/>
      <c r="F164" s="397"/>
      <c r="G164" s="193">
        <f>G$5</f>
        <v>0</v>
      </c>
      <c r="H164" s="412" t="str">
        <f>IF((E164*G164)&lt;=0," ",ROUND((E164*G164),0))</f>
        <v xml:space="preserve"> </v>
      </c>
      <c r="I164" s="413" t="str">
        <f>IF((F164*G164)&lt;=0," ",ROUND((F164*G164),0))</f>
        <v xml:space="preserve"> </v>
      </c>
      <c r="J164" s="128"/>
      <c r="K164" s="418"/>
      <c r="L164" s="397"/>
      <c r="M164" s="425" t="str">
        <f>IF((IF(H164=" ",0,H164)-IF(I164=" ",0,I164)+K164-L164)&lt;=0," ",(IF(H164=" ",0,H164)-IF(I164=" ",0,I164)+K164-L164))</f>
        <v xml:space="preserve"> </v>
      </c>
      <c r="N164" s="426" t="str">
        <f>IF((-IF(H164=" ",0,H164)+IF(I164=" ",0,I164)-K164+L164)&lt;=0," ",(-IF(H164=" ",0,H164)+IF(I164=" ",0,I164)-K164+L164))</f>
        <v xml:space="preserve"> </v>
      </c>
    </row>
    <row r="165" spans="1:14" ht="39.75" customHeight="1" x14ac:dyDescent="0.25">
      <c r="A165" s="42"/>
      <c r="B165" s="645" t="s">
        <v>273</v>
      </c>
      <c r="C165" s="645"/>
      <c r="D165" s="646"/>
      <c r="E165" s="432"/>
      <c r="F165" s="433"/>
      <c r="G165" s="220"/>
      <c r="H165" s="414"/>
      <c r="I165" s="405"/>
      <c r="J165" s="131"/>
      <c r="K165" s="421"/>
      <c r="L165" s="405"/>
      <c r="M165" s="404"/>
      <c r="N165" s="405"/>
    </row>
    <row r="166" spans="1:14" x14ac:dyDescent="0.25">
      <c r="A166" s="42"/>
      <c r="B166" s="42"/>
      <c r="C166" s="14" t="s">
        <v>80</v>
      </c>
      <c r="D166" s="11"/>
      <c r="E166" s="396"/>
      <c r="F166" s="397"/>
      <c r="G166" s="193">
        <f>G$5</f>
        <v>0</v>
      </c>
      <c r="H166" s="412" t="str">
        <f>IF((E166*G166)&lt;=0," ",ROUND((E166*G166),0))</f>
        <v xml:space="preserve"> </v>
      </c>
      <c r="I166" s="413" t="str">
        <f>IF((F166*G166)&lt;=0," ",ROUND((F166*G166),0))</f>
        <v xml:space="preserve"> </v>
      </c>
      <c r="J166" s="128"/>
      <c r="K166" s="418"/>
      <c r="L166" s="397"/>
      <c r="M166" s="425" t="str">
        <f>IF((IF(H166=" ",0,H166)-IF(I166=" ",0,I166)+K166-L166)&lt;=0," ",(IF(H166=" ",0,H166)-IF(I166=" ",0,I166)+K166-L166))</f>
        <v xml:space="preserve"> </v>
      </c>
      <c r="N166" s="426" t="str">
        <f>IF((-IF(H166=" ",0,H166)+IF(I166=" ",0,I166)-K166+L166)&lt;=0," ",(-IF(H166=" ",0,H166)+IF(I166=" ",0,I166)-K166+L166))</f>
        <v xml:space="preserve"> </v>
      </c>
    </row>
    <row r="167" spans="1:14" x14ac:dyDescent="0.25">
      <c r="A167" s="42"/>
      <c r="B167" s="42"/>
      <c r="C167" s="14" t="s">
        <v>81</v>
      </c>
      <c r="D167" s="11"/>
      <c r="E167" s="396"/>
      <c r="F167" s="397"/>
      <c r="G167" s="193">
        <f>G$5</f>
        <v>0</v>
      </c>
      <c r="H167" s="412" t="str">
        <f>IF((E167*G167)&lt;=0," ",ROUND((E167*G167),0))</f>
        <v xml:space="preserve"> </v>
      </c>
      <c r="I167" s="413" t="str">
        <f>IF((F167*G167)&lt;=0," ",ROUND((F167*G167),0))</f>
        <v xml:space="preserve"> </v>
      </c>
      <c r="J167" s="128"/>
      <c r="K167" s="418"/>
      <c r="L167" s="397"/>
      <c r="M167" s="425" t="str">
        <f>IF((IF(H167=" ",0,H167)-IF(I167=" ",0,I167)+K167-L167)&lt;=0," ",(IF(H167=" ",0,H167)-IF(I167=" ",0,I167)+K167-L167))</f>
        <v xml:space="preserve"> </v>
      </c>
      <c r="N167" s="426" t="str">
        <f>IF((-IF(H167=" ",0,H167)+IF(I167=" ",0,I167)-K167+L167)&lt;=0," ",(-IF(H167=" ",0,H167)+IF(I167=" ",0,I167)-K167+L167))</f>
        <v xml:space="preserve"> </v>
      </c>
    </row>
    <row r="168" spans="1:14" x14ac:dyDescent="0.25">
      <c r="A168" s="42"/>
      <c r="B168" s="42"/>
      <c r="C168" s="14" t="s">
        <v>337</v>
      </c>
      <c r="D168" s="11"/>
      <c r="E168" s="396"/>
      <c r="F168" s="397"/>
      <c r="G168" s="193">
        <f>G$5</f>
        <v>0</v>
      </c>
      <c r="H168" s="412" t="str">
        <f>IF((E168*G168)&lt;=0," ",ROUND((E168*G168),0))</f>
        <v xml:space="preserve"> </v>
      </c>
      <c r="I168" s="413" t="str">
        <f>IF((F168*G168)&lt;=0," ",ROUND((F168*G168),0))</f>
        <v xml:space="preserve"> </v>
      </c>
      <c r="J168" s="128"/>
      <c r="K168" s="418"/>
      <c r="L168" s="397"/>
      <c r="M168" s="425" t="str">
        <f>IF((IF(H168=" ",0,H168)-IF(I168=" ",0,I168)+K168-L168)&lt;=0," ",(IF(H168=" ",0,H168)-IF(I168=" ",0,I168)+K168-L168))</f>
        <v xml:space="preserve"> </v>
      </c>
      <c r="N168" s="426" t="str">
        <f>IF((-IF(H168=" ",0,H168)+IF(I168=" ",0,I168)-K168+L168)&lt;=0," ",(-IF(H168=" ",0,H168)+IF(I168=" ",0,I168)-K168+L168))</f>
        <v xml:space="preserve"> </v>
      </c>
    </row>
    <row r="169" spans="1:14" x14ac:dyDescent="0.25">
      <c r="B169" s="713" t="s">
        <v>14</v>
      </c>
      <c r="C169" s="713"/>
      <c r="D169" s="714"/>
      <c r="E169" s="432"/>
      <c r="F169" s="433"/>
      <c r="G169" s="218"/>
      <c r="H169" s="414"/>
      <c r="I169" s="405"/>
      <c r="J169" s="131"/>
      <c r="K169" s="421"/>
      <c r="L169" s="405"/>
      <c r="M169" s="404"/>
      <c r="N169" s="405"/>
    </row>
    <row r="170" spans="1:14" x14ac:dyDescent="0.25">
      <c r="C170" s="14" t="s">
        <v>98</v>
      </c>
      <c r="D170" s="11"/>
      <c r="E170" s="396"/>
      <c r="F170" s="397"/>
      <c r="G170" s="193">
        <f>G$5</f>
        <v>0</v>
      </c>
      <c r="H170" s="412" t="str">
        <f>IF((E170*G170)&lt;=0," ",ROUND((E170*G170),0))</f>
        <v xml:space="preserve"> </v>
      </c>
      <c r="I170" s="413" t="str">
        <f>IF((F170*G170)&lt;=0," ",ROUND((F170*G170),0))</f>
        <v xml:space="preserve"> </v>
      </c>
      <c r="J170" s="128"/>
      <c r="K170" s="418"/>
      <c r="L170" s="397"/>
      <c r="M170" s="425" t="str">
        <f>IF((IF(H170=" ",0,H170)-IF(I170=" ",0,I170)+K170-L170)&lt;=0," ",(IF(H170=" ",0,H170)-IF(I170=" ",0,I170)+K170-L170))</f>
        <v xml:space="preserve"> </v>
      </c>
      <c r="N170" s="426" t="str">
        <f>IF((-IF(H170=" ",0,H170)+IF(I170=" ",0,I170)-K170+L170)&lt;=0," ",(-IF(H170=" ",0,H170)+IF(I170=" ",0,I170)-K170+L170))</f>
        <v xml:space="preserve"> </v>
      </c>
    </row>
    <row r="171" spans="1:14" x14ac:dyDescent="0.25">
      <c r="C171" s="14" t="s">
        <v>50</v>
      </c>
      <c r="D171" s="11"/>
      <c r="E171" s="396"/>
      <c r="F171" s="397"/>
      <c r="G171" s="193">
        <f>G$5</f>
        <v>0</v>
      </c>
      <c r="H171" s="412" t="str">
        <f>IF((E171*G171)&lt;=0," ",ROUND((E171*G171),0))</f>
        <v xml:space="preserve"> </v>
      </c>
      <c r="I171" s="413" t="str">
        <f>IF((F171*G171)&lt;=0," ",ROUND((F171*G171),0))</f>
        <v xml:space="preserve"> </v>
      </c>
      <c r="J171" s="128"/>
      <c r="K171" s="418"/>
      <c r="L171" s="397"/>
      <c r="M171" s="425" t="str">
        <f>IF((IF(H171=" ",0,H171)-IF(I171=" ",0,I171)+K171-L171)&lt;=0," ",(IF(H171=" ",0,H171)-IF(I171=" ",0,I171)+K171-L171))</f>
        <v xml:space="preserve"> </v>
      </c>
      <c r="N171" s="426" t="str">
        <f>IF((-IF(H171=" ",0,H171)+IF(I171=" ",0,I171)-K171+L171)&lt;=0," ",(-IF(H171=" ",0,H171)+IF(I171=" ",0,I171)-K171+L171))</f>
        <v xml:space="preserve"> </v>
      </c>
    </row>
    <row r="172" spans="1:14" x14ac:dyDescent="0.25">
      <c r="B172" s="656" t="s">
        <v>37</v>
      </c>
      <c r="C172" s="656"/>
      <c r="D172" s="657"/>
      <c r="E172" s="432"/>
      <c r="F172" s="433"/>
      <c r="G172" s="218"/>
      <c r="H172" s="414"/>
      <c r="I172" s="405"/>
      <c r="J172" s="131"/>
      <c r="K172" s="421"/>
      <c r="L172" s="405"/>
      <c r="M172" s="404"/>
      <c r="N172" s="405"/>
    </row>
    <row r="173" spans="1:14" x14ac:dyDescent="0.25">
      <c r="C173" s="14" t="s">
        <v>35</v>
      </c>
      <c r="D173" s="11"/>
      <c r="E173" s="396"/>
      <c r="F173" s="397"/>
      <c r="G173" s="193">
        <f t="shared" ref="G173:G178" si="21">G$5</f>
        <v>0</v>
      </c>
      <c r="H173" s="412" t="str">
        <f t="shared" ref="H173:H178" si="22">IF((E173*G173)&lt;=0," ",ROUND((E173*G173),0))</f>
        <v xml:space="preserve"> </v>
      </c>
      <c r="I173" s="413" t="str">
        <f t="shared" ref="I173:I178" si="23">IF((F173*G173)&lt;=0," ",ROUND((F173*G173),0))</f>
        <v xml:space="preserve"> </v>
      </c>
      <c r="J173" s="128"/>
      <c r="K173" s="418"/>
      <c r="L173" s="397"/>
      <c r="M173" s="425" t="str">
        <f t="shared" ref="M173:M178" si="24">IF((IF(H173=" ",0,H173)-IF(I173=" ",0,I173)+K173-L173)&lt;=0," ",(IF(H173=" ",0,H173)-IF(I173=" ",0,I173)+K173-L173))</f>
        <v xml:space="preserve"> </v>
      </c>
      <c r="N173" s="426" t="str">
        <f t="shared" ref="N173:N178" si="25">IF((-IF(H173=" ",0,H173)+IF(I173=" ",0,I173)-K173+L173)&lt;=0," ",(-IF(H173=" ",0,H173)+IF(I173=" ",0,I173)-K173+L173))</f>
        <v xml:space="preserve"> </v>
      </c>
    </row>
    <row r="174" spans="1:14" x14ac:dyDescent="0.25">
      <c r="C174" s="14" t="s">
        <v>82</v>
      </c>
      <c r="D174" s="11"/>
      <c r="E174" s="396"/>
      <c r="F174" s="397"/>
      <c r="G174" s="193">
        <f t="shared" si="21"/>
        <v>0</v>
      </c>
      <c r="H174" s="412" t="str">
        <f t="shared" si="22"/>
        <v xml:space="preserve"> </v>
      </c>
      <c r="I174" s="413" t="str">
        <f t="shared" si="23"/>
        <v xml:space="preserve"> </v>
      </c>
      <c r="J174" s="128"/>
      <c r="K174" s="418"/>
      <c r="L174" s="397"/>
      <c r="M174" s="425" t="str">
        <f t="shared" si="24"/>
        <v xml:space="preserve"> </v>
      </c>
      <c r="N174" s="426" t="str">
        <f t="shared" si="25"/>
        <v xml:space="preserve"> </v>
      </c>
    </row>
    <row r="175" spans="1:14" ht="12.75" customHeight="1" x14ac:dyDescent="0.25">
      <c r="C175" s="597" t="s">
        <v>116</v>
      </c>
      <c r="D175" s="598"/>
      <c r="E175" s="450"/>
      <c r="F175" s="451"/>
      <c r="G175" s="193">
        <f t="shared" si="21"/>
        <v>0</v>
      </c>
      <c r="H175" s="412" t="str">
        <f t="shared" si="22"/>
        <v xml:space="preserve"> </v>
      </c>
      <c r="I175" s="413" t="str">
        <f t="shared" si="23"/>
        <v xml:space="preserve"> </v>
      </c>
      <c r="J175" s="128"/>
      <c r="K175" s="418"/>
      <c r="L175" s="397"/>
      <c r="M175" s="425" t="str">
        <f t="shared" si="24"/>
        <v xml:space="preserve"> </v>
      </c>
      <c r="N175" s="426" t="str">
        <f t="shared" si="25"/>
        <v xml:space="preserve"> </v>
      </c>
    </row>
    <row r="176" spans="1:14" ht="12.75" customHeight="1" x14ac:dyDescent="0.25">
      <c r="C176" s="597" t="s">
        <v>169</v>
      </c>
      <c r="D176" s="598"/>
      <c r="E176" s="450"/>
      <c r="F176" s="451"/>
      <c r="G176" s="193">
        <f t="shared" si="21"/>
        <v>0</v>
      </c>
      <c r="H176" s="412" t="str">
        <f t="shared" si="22"/>
        <v xml:space="preserve"> </v>
      </c>
      <c r="I176" s="413" t="str">
        <f t="shared" si="23"/>
        <v xml:space="preserve"> </v>
      </c>
      <c r="J176" s="128"/>
      <c r="K176" s="418"/>
      <c r="L176" s="397"/>
      <c r="M176" s="425" t="str">
        <f t="shared" si="24"/>
        <v xml:space="preserve"> </v>
      </c>
      <c r="N176" s="426" t="str">
        <f t="shared" si="25"/>
        <v xml:space="preserve"> </v>
      </c>
    </row>
    <row r="177" spans="1:14" ht="12.75" customHeight="1" x14ac:dyDescent="0.25">
      <c r="C177" s="597" t="s">
        <v>209</v>
      </c>
      <c r="D177" s="598"/>
      <c r="E177" s="450"/>
      <c r="F177" s="397"/>
      <c r="G177" s="193">
        <f t="shared" si="21"/>
        <v>0</v>
      </c>
      <c r="H177" s="412" t="str">
        <f t="shared" si="22"/>
        <v xml:space="preserve"> </v>
      </c>
      <c r="I177" s="413" t="str">
        <f t="shared" si="23"/>
        <v xml:space="preserve"> </v>
      </c>
      <c r="J177" s="128"/>
      <c r="K177" s="418"/>
      <c r="L177" s="397"/>
      <c r="M177" s="425" t="str">
        <f t="shared" si="24"/>
        <v xml:space="preserve"> </v>
      </c>
      <c r="N177" s="426" t="str">
        <f t="shared" si="25"/>
        <v xml:space="preserve"> </v>
      </c>
    </row>
    <row r="178" spans="1:14" ht="24.75" customHeight="1" x14ac:dyDescent="0.25">
      <c r="C178" s="670" t="s">
        <v>340</v>
      </c>
      <c r="D178" s="671"/>
      <c r="E178" s="450"/>
      <c r="F178" s="397"/>
      <c r="G178" s="193">
        <f t="shared" si="21"/>
        <v>0</v>
      </c>
      <c r="H178" s="412" t="str">
        <f t="shared" si="22"/>
        <v xml:space="preserve"> </v>
      </c>
      <c r="I178" s="413" t="str">
        <f t="shared" si="23"/>
        <v xml:space="preserve"> </v>
      </c>
      <c r="J178" s="128"/>
      <c r="K178" s="418"/>
      <c r="L178" s="397"/>
      <c r="M178" s="425" t="str">
        <f t="shared" si="24"/>
        <v xml:space="preserve"> </v>
      </c>
      <c r="N178" s="426" t="str">
        <f t="shared" si="25"/>
        <v xml:space="preserve"> </v>
      </c>
    </row>
    <row r="179" spans="1:14" ht="24" customHeight="1" x14ac:dyDescent="0.25">
      <c r="A179" s="593" t="s">
        <v>69</v>
      </c>
      <c r="B179" s="593"/>
      <c r="C179" s="593"/>
      <c r="D179" s="594"/>
      <c r="E179" s="452" t="str">
        <f>IF(IF(SUM(F154:F178)&gt;SUM(E154:E178),SUM(F154:F178)-SUM(E154:E178),0)&lt;=0," ",IF(SUM(F154:F178)&gt;SUM(E154:E178),SUM(F154:F178)-SUM(E154:E178),0))</f>
        <v xml:space="preserve"> </v>
      </c>
      <c r="F179" s="453" t="str">
        <f>IF(IF(SUM(E154:E178)&gt;SUM(F154:F178),SUM(E154:E178)-SUM(F154:F178),0)&lt;=0," ",IF(SUM(E154:E178)&gt;SUM(F154:F178),SUM(E154:E178)-SUM(F154:F178),0))</f>
        <v xml:space="preserve"> </v>
      </c>
      <c r="G179" s="299"/>
      <c r="H179" s="458" t="str">
        <f>IF(IF(SUM(I154:I178)&gt;SUM(H154:H178),SUM(I154:I178)-SUM(H154:H178),0)&lt;=0," ",IF(SUM(I154:I178)&gt;SUM(H154:H178),SUM(I154:I178)-SUM(H154:H178),0))</f>
        <v xml:space="preserve"> </v>
      </c>
      <c r="I179" s="453" t="str">
        <f>IF(IF(SUM(H154:H178)&gt;SUM(I154:I178),SUM(H154:H178)-SUM(I154:I178),0)&lt;=0," ",IF(SUM(H154:H178)&gt;SUM(I154:I178),SUM(H154:H178)-SUM(I154:I178),0))</f>
        <v xml:space="preserve"> </v>
      </c>
      <c r="J179" s="298"/>
      <c r="K179" s="460">
        <f>IF(SUM(K154:K178)&gt;=SUM(L154:L178),0,SUM(L154:L178)-SUM(K154:K178))</f>
        <v>0</v>
      </c>
      <c r="L179" s="460">
        <f>IF(SUM(L154:L178)&gt;=SUM(K154:K178),0,SUM(K154:K178)-SUM(L154:L178))</f>
        <v>0</v>
      </c>
      <c r="M179" s="452" t="str">
        <f>IF(IF(SUM(N154:N178)&gt;SUM(M154:M178),SUM(N154:N178)-SUM(M154:M178),0)&lt;=0," ",IF(SUM(N154:N178)&gt;SUM(M154:M178),SUM(N154:N178)-SUM(M154:M178),0))</f>
        <v xml:space="preserve"> </v>
      </c>
      <c r="N179" s="453" t="str">
        <f>IF(IF(SUM(M154:M178)&gt;SUM(N154:N178),SUM(M154:M178)-SUM(N154:N178),0)&lt;=0," ",IF(SUM(M154:M178)&gt;SUM(N154:N178),SUM(M154:M178)-SUM(N154:N178),0))</f>
        <v xml:space="preserve"> </v>
      </c>
    </row>
    <row r="180" spans="1:14" ht="14.25" customHeight="1" x14ac:dyDescent="0.25">
      <c r="A180" s="654" t="s">
        <v>102</v>
      </c>
      <c r="B180" s="654"/>
      <c r="C180" s="654"/>
      <c r="D180" s="655"/>
      <c r="E180" s="406">
        <f>SUM(E154:E179)</f>
        <v>0</v>
      </c>
      <c r="F180" s="407">
        <f>SUM(F154:F179)</f>
        <v>0</v>
      </c>
      <c r="G180" s="227"/>
      <c r="H180" s="415">
        <f>SUM(H154:H179)</f>
        <v>0</v>
      </c>
      <c r="I180" s="407">
        <f>SUM(I154:I179)</f>
        <v>0</v>
      </c>
      <c r="J180" s="195"/>
      <c r="K180" s="461">
        <f>SUM(K154:K179)</f>
        <v>0</v>
      </c>
      <c r="L180" s="473">
        <f>SUM(L154:L179)</f>
        <v>0</v>
      </c>
      <c r="M180" s="406">
        <f>SUM(M154:M179)</f>
        <v>0</v>
      </c>
      <c r="N180" s="407">
        <f>SUM(N154:N179)</f>
        <v>0</v>
      </c>
    </row>
    <row r="181" spans="1:14" s="121" customFormat="1" ht="14.25" customHeight="1" x14ac:dyDescent="0.3">
      <c r="A181" s="117" t="s">
        <v>184</v>
      </c>
      <c r="B181" s="118"/>
      <c r="C181" s="118"/>
      <c r="D181" s="118"/>
      <c r="E181" s="119"/>
      <c r="F181" s="119"/>
      <c r="G181" s="143"/>
      <c r="H181" s="119"/>
      <c r="I181" s="119"/>
      <c r="J181" s="120"/>
      <c r="K181" s="120"/>
      <c r="L181" s="120"/>
      <c r="M181" s="119"/>
      <c r="N181" s="119"/>
    </row>
    <row r="182" spans="1:14" s="121" customFormat="1" ht="14.25" customHeight="1" x14ac:dyDescent="0.3">
      <c r="A182" s="166" t="s">
        <v>103</v>
      </c>
      <c r="B182" s="660" t="s">
        <v>345</v>
      </c>
      <c r="C182" s="660"/>
      <c r="D182" s="660"/>
      <c r="E182" s="660"/>
      <c r="F182" s="660"/>
      <c r="G182" s="660"/>
      <c r="H182" s="660"/>
      <c r="I182" s="660"/>
      <c r="J182" s="660"/>
      <c r="K182" s="660"/>
      <c r="L182" s="660"/>
      <c r="M182" s="660"/>
      <c r="N182" s="660"/>
    </row>
    <row r="183" spans="1:14" x14ac:dyDescent="0.25">
      <c r="A183" s="8"/>
      <c r="B183" s="8"/>
      <c r="C183" s="4"/>
      <c r="D183" s="8"/>
      <c r="E183" s="8"/>
      <c r="F183" s="8"/>
      <c r="G183" s="140"/>
      <c r="H183" s="10"/>
      <c r="I183" s="10"/>
      <c r="J183" s="10"/>
      <c r="K183" s="10"/>
      <c r="L183" s="10"/>
      <c r="M183" s="10"/>
      <c r="N183" s="10"/>
    </row>
    <row r="184" spans="1:14" ht="16.5" customHeight="1" x14ac:dyDescent="0.25">
      <c r="A184" s="601" t="s">
        <v>289</v>
      </c>
      <c r="B184" s="602"/>
      <c r="C184" s="602"/>
      <c r="D184" s="602"/>
      <c r="E184" s="602"/>
      <c r="F184" s="602"/>
      <c r="G184" s="602"/>
      <c r="H184" s="602"/>
      <c r="I184" s="602"/>
      <c r="J184" s="602"/>
      <c r="K184" s="602"/>
      <c r="L184" s="602"/>
      <c r="M184" s="602"/>
      <c r="N184" s="603"/>
    </row>
    <row r="185" spans="1:14" s="54" customFormat="1" ht="12" customHeight="1" x14ac:dyDescent="0.25">
      <c r="A185" s="105"/>
      <c r="B185" s="105"/>
      <c r="C185" s="105"/>
      <c r="D185" s="105"/>
      <c r="E185" s="910" t="s">
        <v>182</v>
      </c>
      <c r="F185" s="912"/>
      <c r="G185" s="153" t="s">
        <v>181</v>
      </c>
      <c r="H185" s="913" t="s">
        <v>178</v>
      </c>
      <c r="I185" s="914"/>
      <c r="J185" s="910" t="s">
        <v>177</v>
      </c>
      <c r="K185" s="911"/>
      <c r="L185" s="912"/>
      <c r="M185" s="910" t="s">
        <v>195</v>
      </c>
      <c r="N185" s="912"/>
    </row>
    <row r="186" spans="1:14" s="51" customFormat="1" ht="13.5" customHeight="1" x14ac:dyDescent="0.25">
      <c r="A186" s="637" t="s">
        <v>149</v>
      </c>
      <c r="B186" s="638"/>
      <c r="C186" s="638"/>
      <c r="D186" s="639"/>
      <c r="E186" s="620" t="s">
        <v>172</v>
      </c>
      <c r="F186" s="622"/>
      <c r="G186" s="806" t="s">
        <v>173</v>
      </c>
      <c r="H186" s="883" t="s">
        <v>104</v>
      </c>
      <c r="I186" s="622"/>
      <c r="J186" s="620" t="s">
        <v>36</v>
      </c>
      <c r="K186" s="621"/>
      <c r="L186" s="622"/>
      <c r="M186" s="620" t="s">
        <v>105</v>
      </c>
      <c r="N186" s="622"/>
    </row>
    <row r="187" spans="1:14" s="51" customFormat="1" ht="11.25" customHeight="1" x14ac:dyDescent="0.25">
      <c r="A187" s="640"/>
      <c r="B187" s="641"/>
      <c r="C187" s="641"/>
      <c r="D187" s="642"/>
      <c r="E187" s="623"/>
      <c r="F187" s="625"/>
      <c r="G187" s="807"/>
      <c r="H187" s="884"/>
      <c r="I187" s="625"/>
      <c r="J187" s="623"/>
      <c r="K187" s="624"/>
      <c r="L187" s="625"/>
      <c r="M187" s="623"/>
      <c r="N187" s="625"/>
    </row>
    <row r="188" spans="1:14" x14ac:dyDescent="0.25">
      <c r="E188" s="18" t="s">
        <v>25</v>
      </c>
      <c r="F188" s="19" t="s">
        <v>26</v>
      </c>
      <c r="G188" s="155"/>
      <c r="H188" s="150" t="s">
        <v>25</v>
      </c>
      <c r="I188" s="19" t="s">
        <v>26</v>
      </c>
      <c r="J188" s="26" t="s">
        <v>5</v>
      </c>
      <c r="K188" s="27" t="s">
        <v>25</v>
      </c>
      <c r="L188" s="19" t="s">
        <v>26</v>
      </c>
      <c r="M188" s="18" t="s">
        <v>25</v>
      </c>
      <c r="N188" s="19" t="s">
        <v>26</v>
      </c>
    </row>
    <row r="189" spans="1:14" ht="30" customHeight="1" x14ac:dyDescent="0.3">
      <c r="A189" s="652" t="s">
        <v>71</v>
      </c>
      <c r="B189" s="652"/>
      <c r="C189" s="652"/>
      <c r="D189" s="653"/>
      <c r="E189" s="465"/>
      <c r="F189" s="466"/>
      <c r="G189" s="156"/>
      <c r="H189" s="408"/>
      <c r="I189" s="409"/>
      <c r="J189" s="20"/>
      <c r="K189" s="416"/>
      <c r="L189" s="409"/>
      <c r="M189" s="423"/>
      <c r="N189" s="409"/>
    </row>
    <row r="190" spans="1:14" x14ac:dyDescent="0.25">
      <c r="A190" s="4" t="s">
        <v>84</v>
      </c>
      <c r="B190" s="4"/>
      <c r="C190" s="14"/>
      <c r="D190" s="14"/>
      <c r="E190" s="431"/>
      <c r="F190" s="413">
        <f>E155</f>
        <v>0</v>
      </c>
      <c r="G190" s="231"/>
      <c r="H190" s="412"/>
      <c r="I190" s="413">
        <f>H155</f>
        <v>0</v>
      </c>
      <c r="J190" s="184"/>
      <c r="K190" s="440">
        <f>SUM(K124:K132)</f>
        <v>0</v>
      </c>
      <c r="L190" s="413">
        <f>SUM(L124:L132)</f>
        <v>0</v>
      </c>
      <c r="M190" s="431"/>
      <c r="N190" s="413">
        <f>M155</f>
        <v>0</v>
      </c>
    </row>
    <row r="191" spans="1:14" x14ac:dyDescent="0.25">
      <c r="A191" s="45" t="s">
        <v>64</v>
      </c>
      <c r="B191" s="45"/>
      <c r="C191" s="14"/>
      <c r="D191" s="11"/>
      <c r="E191" s="404"/>
      <c r="F191" s="405"/>
      <c r="G191" s="157"/>
      <c r="H191" s="414"/>
      <c r="I191" s="405"/>
      <c r="J191" s="131"/>
      <c r="K191" s="421"/>
      <c r="L191" s="405"/>
      <c r="M191" s="404"/>
      <c r="N191" s="405"/>
    </row>
    <row r="192" spans="1:14" x14ac:dyDescent="0.25">
      <c r="A192" s="42"/>
      <c r="B192" s="112" t="s">
        <v>321</v>
      </c>
      <c r="C192" s="112"/>
      <c r="D192" s="112"/>
      <c r="E192" s="432"/>
      <c r="F192" s="433"/>
      <c r="G192" s="221"/>
      <c r="H192" s="414"/>
      <c r="I192" s="405"/>
      <c r="J192" s="131"/>
      <c r="K192" s="421"/>
      <c r="L192" s="405"/>
      <c r="M192" s="404"/>
      <c r="N192" s="405"/>
    </row>
    <row r="193" spans="1:14" x14ac:dyDescent="0.25">
      <c r="A193" s="42"/>
      <c r="B193" s="42"/>
      <c r="C193" s="14" t="s">
        <v>322</v>
      </c>
      <c r="D193" s="11"/>
      <c r="E193" s="404"/>
      <c r="F193" s="405"/>
      <c r="G193" s="157"/>
      <c r="H193" s="414"/>
      <c r="I193" s="405"/>
      <c r="J193" s="131"/>
      <c r="K193" s="421"/>
      <c r="L193" s="405"/>
      <c r="M193" s="404"/>
      <c r="N193" s="405"/>
    </row>
    <row r="194" spans="1:14" x14ac:dyDescent="0.25">
      <c r="C194" s="14" t="s">
        <v>85</v>
      </c>
      <c r="D194" s="11"/>
      <c r="E194" s="396"/>
      <c r="F194" s="397"/>
      <c r="G194" s="193">
        <f>G$5</f>
        <v>0</v>
      </c>
      <c r="H194" s="412" t="str">
        <f>IF((E194*G194)&lt;=0," ",ROUND((E194*G194),0))</f>
        <v xml:space="preserve"> </v>
      </c>
      <c r="I194" s="413" t="str">
        <f>IF((F194*G194)&lt;=0," ",ROUND((F194*G194),0))</f>
        <v xml:space="preserve"> </v>
      </c>
      <c r="J194" s="128"/>
      <c r="K194" s="418"/>
      <c r="L194" s="397"/>
      <c r="M194" s="425" t="str">
        <f t="shared" ref="M194:M202" si="26">IF((IF(H194=" ",0,H194)-IF(I194=" ",0,I194)+K194-L194)&lt;=0," ",(IF(H194=" ",0,H194)-IF(I194=" ",0,I194)+K194-L194))</f>
        <v xml:space="preserve"> </v>
      </c>
      <c r="N194" s="426" t="str">
        <f t="shared" ref="N194:N202" si="27">IF((-IF(H194=" ",0,H194)+IF(I194=" ",0,I194)-K194+L194)&lt;=0," ",(-IF(H194=" ",0,H194)+IF(I194=" ",0,I194)-K194+L194))</f>
        <v xml:space="preserve"> </v>
      </c>
    </row>
    <row r="195" spans="1:14" x14ac:dyDescent="0.25">
      <c r="C195" s="14" t="s">
        <v>86</v>
      </c>
      <c r="D195" s="11"/>
      <c r="E195" s="396"/>
      <c r="F195" s="397"/>
      <c r="G195" s="193">
        <f t="shared" ref="G195:G202" si="28">G$5</f>
        <v>0</v>
      </c>
      <c r="H195" s="412" t="str">
        <f t="shared" ref="H195:H202" si="29">IF((E195*G195)&lt;=0," ",ROUND((E195*G195),0))</f>
        <v xml:space="preserve"> </v>
      </c>
      <c r="I195" s="413" t="str">
        <f t="shared" ref="I195:I202" si="30">IF((F195*G195)&lt;=0," ",ROUND((F195*G195),0))</f>
        <v xml:space="preserve"> </v>
      </c>
      <c r="J195" s="128"/>
      <c r="K195" s="418"/>
      <c r="L195" s="397"/>
      <c r="M195" s="425" t="str">
        <f t="shared" si="26"/>
        <v xml:space="preserve"> </v>
      </c>
      <c r="N195" s="426" t="str">
        <f t="shared" si="27"/>
        <v xml:space="preserve"> </v>
      </c>
    </row>
    <row r="196" spans="1:14" x14ac:dyDescent="0.25">
      <c r="C196" s="14" t="s">
        <v>87</v>
      </c>
      <c r="D196" s="11"/>
      <c r="E196" s="396"/>
      <c r="F196" s="397"/>
      <c r="G196" s="193">
        <f t="shared" si="28"/>
        <v>0</v>
      </c>
      <c r="H196" s="412" t="str">
        <f t="shared" si="29"/>
        <v xml:space="preserve"> </v>
      </c>
      <c r="I196" s="413" t="str">
        <f t="shared" si="30"/>
        <v xml:space="preserve"> </v>
      </c>
      <c r="J196" s="128"/>
      <c r="K196" s="418"/>
      <c r="L196" s="397"/>
      <c r="M196" s="425" t="str">
        <f t="shared" si="26"/>
        <v xml:space="preserve"> </v>
      </c>
      <c r="N196" s="426" t="str">
        <f t="shared" si="27"/>
        <v xml:space="preserve"> </v>
      </c>
    </row>
    <row r="197" spans="1:14" x14ac:dyDescent="0.25">
      <c r="C197" s="14" t="s">
        <v>88</v>
      </c>
      <c r="D197" s="11"/>
      <c r="E197" s="396"/>
      <c r="F197" s="397"/>
      <c r="G197" s="193">
        <f t="shared" si="28"/>
        <v>0</v>
      </c>
      <c r="H197" s="412" t="str">
        <f t="shared" si="29"/>
        <v xml:space="preserve"> </v>
      </c>
      <c r="I197" s="413" t="str">
        <f t="shared" si="30"/>
        <v xml:space="preserve"> </v>
      </c>
      <c r="J197" s="128"/>
      <c r="K197" s="418"/>
      <c r="L197" s="397"/>
      <c r="M197" s="425" t="str">
        <f t="shared" si="26"/>
        <v xml:space="preserve"> </v>
      </c>
      <c r="N197" s="426" t="str">
        <f t="shared" si="27"/>
        <v xml:space="preserve"> </v>
      </c>
    </row>
    <row r="198" spans="1:14" x14ac:dyDescent="0.25">
      <c r="C198" s="14" t="s">
        <v>89</v>
      </c>
      <c r="D198" s="11"/>
      <c r="E198" s="396"/>
      <c r="F198" s="397"/>
      <c r="G198" s="193">
        <f t="shared" si="28"/>
        <v>0</v>
      </c>
      <c r="H198" s="412" t="str">
        <f t="shared" si="29"/>
        <v xml:space="preserve"> </v>
      </c>
      <c r="I198" s="413" t="str">
        <f t="shared" si="30"/>
        <v xml:space="preserve"> </v>
      </c>
      <c r="J198" s="128"/>
      <c r="K198" s="418"/>
      <c r="L198" s="397"/>
      <c r="M198" s="425" t="str">
        <f t="shared" si="26"/>
        <v xml:space="preserve"> </v>
      </c>
      <c r="N198" s="426" t="str">
        <f t="shared" si="27"/>
        <v xml:space="preserve"> </v>
      </c>
    </row>
    <row r="199" spans="1:14" x14ac:dyDescent="0.25">
      <c r="C199" s="14" t="s">
        <v>90</v>
      </c>
      <c r="D199" s="11"/>
      <c r="E199" s="396"/>
      <c r="F199" s="397"/>
      <c r="G199" s="193">
        <f t="shared" si="28"/>
        <v>0</v>
      </c>
      <c r="H199" s="412" t="str">
        <f t="shared" si="29"/>
        <v xml:space="preserve"> </v>
      </c>
      <c r="I199" s="413" t="str">
        <f t="shared" si="30"/>
        <v xml:space="preserve"> </v>
      </c>
      <c r="J199" s="128"/>
      <c r="K199" s="418"/>
      <c r="L199" s="397"/>
      <c r="M199" s="425" t="str">
        <f t="shared" si="26"/>
        <v xml:space="preserve"> </v>
      </c>
      <c r="N199" s="426" t="str">
        <f t="shared" si="27"/>
        <v xml:space="preserve"> </v>
      </c>
    </row>
    <row r="200" spans="1:14" x14ac:dyDescent="0.25">
      <c r="C200" s="14" t="s">
        <v>91</v>
      </c>
      <c r="D200" s="11"/>
      <c r="E200" s="396"/>
      <c r="F200" s="397"/>
      <c r="G200" s="193">
        <f t="shared" si="28"/>
        <v>0</v>
      </c>
      <c r="H200" s="412" t="str">
        <f t="shared" si="29"/>
        <v xml:space="preserve"> </v>
      </c>
      <c r="I200" s="413" t="str">
        <f t="shared" si="30"/>
        <v xml:space="preserve"> </v>
      </c>
      <c r="J200" s="128"/>
      <c r="K200" s="418"/>
      <c r="L200" s="397"/>
      <c r="M200" s="425" t="str">
        <f t="shared" si="26"/>
        <v xml:space="preserve"> </v>
      </c>
      <c r="N200" s="426" t="str">
        <f t="shared" si="27"/>
        <v xml:space="preserve"> </v>
      </c>
    </row>
    <row r="201" spans="1:14" x14ac:dyDescent="0.25">
      <c r="C201" s="14" t="s">
        <v>92</v>
      </c>
      <c r="D201" s="11"/>
      <c r="E201" s="396"/>
      <c r="F201" s="397"/>
      <c r="G201" s="193">
        <f t="shared" si="28"/>
        <v>0</v>
      </c>
      <c r="H201" s="412" t="str">
        <f>IF((E201*G201)&lt;=0," ",ROUND((E201*G201),0))</f>
        <v xml:space="preserve"> </v>
      </c>
      <c r="I201" s="413" t="str">
        <f>IF((F201*G201)&lt;=0," ",ROUND((F201*G201),0))</f>
        <v xml:space="preserve"> </v>
      </c>
      <c r="J201" s="128"/>
      <c r="K201" s="418"/>
      <c r="L201" s="397"/>
      <c r="M201" s="425" t="str">
        <f>IF((IF(H201=" ",0,H201)-IF(I201=" ",0,I201)+K201-L201)&lt;=0," ",(IF(H201=" ",0,H201)-IF(I201=" ",0,I201)+K201-L201))</f>
        <v xml:space="preserve"> </v>
      </c>
      <c r="N201" s="426" t="str">
        <f>IF((-IF(H201=" ",0,H201)+IF(I201=" ",0,I201)-K201+L201)&lt;=0," ",(-IF(H201=" ",0,H201)+IF(I201=" ",0,I201)-K201+L201))</f>
        <v xml:space="preserve"> </v>
      </c>
    </row>
    <row r="202" spans="1:14" x14ac:dyDescent="0.25">
      <c r="C202" s="14" t="s">
        <v>323</v>
      </c>
      <c r="D202" s="11"/>
      <c r="E202" s="396"/>
      <c r="F202" s="397"/>
      <c r="G202" s="193">
        <f t="shared" si="28"/>
        <v>0</v>
      </c>
      <c r="H202" s="412" t="str">
        <f t="shared" si="29"/>
        <v xml:space="preserve"> </v>
      </c>
      <c r="I202" s="413" t="str">
        <f t="shared" si="30"/>
        <v xml:space="preserve"> </v>
      </c>
      <c r="J202" s="128"/>
      <c r="K202" s="418"/>
      <c r="L202" s="397"/>
      <c r="M202" s="425" t="str">
        <f t="shared" si="26"/>
        <v xml:space="preserve"> </v>
      </c>
      <c r="N202" s="426" t="str">
        <f t="shared" si="27"/>
        <v xml:space="preserve"> </v>
      </c>
    </row>
    <row r="203" spans="1:14" x14ac:dyDescent="0.25">
      <c r="A203" s="8"/>
      <c r="B203" s="656" t="s">
        <v>0</v>
      </c>
      <c r="C203" s="656"/>
      <c r="D203" s="657"/>
      <c r="E203" s="432"/>
      <c r="F203" s="433"/>
      <c r="G203" s="218"/>
      <c r="H203" s="414"/>
      <c r="I203" s="405"/>
      <c r="J203" s="131"/>
      <c r="K203" s="421"/>
      <c r="L203" s="405"/>
      <c r="M203" s="476"/>
      <c r="N203" s="405"/>
    </row>
    <row r="204" spans="1:14" x14ac:dyDescent="0.25">
      <c r="A204" s="8"/>
      <c r="B204" s="8"/>
      <c r="C204" s="14" t="s">
        <v>198</v>
      </c>
      <c r="D204" s="11"/>
      <c r="E204" s="396"/>
      <c r="F204" s="397"/>
      <c r="G204" s="193">
        <f>G$5</f>
        <v>0</v>
      </c>
      <c r="H204" s="412" t="str">
        <f>IF((E204*G204)&lt;=0," ",ROUND((E204*G204),0))</f>
        <v xml:space="preserve"> </v>
      </c>
      <c r="I204" s="413" t="str">
        <f>IF((F204*G204)&lt;=0," ",ROUND((F204*G204),0))</f>
        <v xml:space="preserve"> </v>
      </c>
      <c r="J204" s="128"/>
      <c r="K204" s="418"/>
      <c r="L204" s="397"/>
      <c r="M204" s="425" t="str">
        <f>IF((IF(H204=" ",0,H204)-IF(I204=" ",0,I204)+K204-L204)&lt;=0," ",(IF(H204=" ",0,H204)-IF(I204=" ",0,I204)+K204-L204))</f>
        <v xml:space="preserve"> </v>
      </c>
      <c r="N204" s="426" t="str">
        <f>IF((-IF(H204=" ",0,H204)+IF(I204=" ",0,I204)-K204+L204)&lt;=0," ",(-IF(H204=" ",0,H204)+IF(I204=" ",0,I204)-K204+L204))</f>
        <v xml:space="preserve"> </v>
      </c>
    </row>
    <row r="205" spans="1:14" ht="39.75" customHeight="1" x14ac:dyDescent="0.25">
      <c r="A205" s="8"/>
      <c r="B205" s="645" t="s">
        <v>273</v>
      </c>
      <c r="C205" s="645"/>
      <c r="D205" s="646"/>
      <c r="E205" s="432"/>
      <c r="F205" s="433"/>
      <c r="G205" s="220"/>
      <c r="H205" s="414"/>
      <c r="I205" s="405"/>
      <c r="J205" s="131"/>
      <c r="K205" s="421"/>
      <c r="L205" s="405"/>
      <c r="M205" s="476"/>
      <c r="N205" s="405"/>
    </row>
    <row r="206" spans="1:14" ht="12.75" customHeight="1" x14ac:dyDescent="0.25">
      <c r="A206" s="8"/>
      <c r="B206" s="8"/>
      <c r="C206" s="46" t="s">
        <v>93</v>
      </c>
      <c r="D206" s="44"/>
      <c r="E206" s="396"/>
      <c r="F206" s="451"/>
      <c r="G206" s="193">
        <f>G$5</f>
        <v>0</v>
      </c>
      <c r="H206" s="412" t="str">
        <f>IF((E206*G206)&lt;=0," ",ROUND((E206*G206),0))</f>
        <v xml:space="preserve"> </v>
      </c>
      <c r="I206" s="413" t="str">
        <f>IF((F206*G206)&lt;=0," ",ROUND((F206*G206),0))</f>
        <v xml:space="preserve"> </v>
      </c>
      <c r="J206" s="128"/>
      <c r="K206" s="418"/>
      <c r="L206" s="397"/>
      <c r="M206" s="425" t="str">
        <f>IF((IF(H206=" ",0,H206)-IF(I206=" ",0,I206)+K206-L206)&lt;=0," ",(IF(H206=" ",0,H206)-IF(I206=" ",0,I206)+K206-L206))</f>
        <v xml:space="preserve"> </v>
      </c>
      <c r="N206" s="426" t="str">
        <f>IF((-IF(H206=" ",0,H206)+IF(I206=" ",0,I206)-K206+L206)&lt;=0," ",(-IF(H206=" ",0,H206)+IF(I206=" ",0,I206)-K206+L206))</f>
        <v xml:space="preserve"> </v>
      </c>
    </row>
    <row r="207" spans="1:14" x14ac:dyDescent="0.25">
      <c r="B207" s="656" t="s">
        <v>14</v>
      </c>
      <c r="C207" s="656"/>
      <c r="D207" s="657"/>
      <c r="E207" s="432"/>
      <c r="F207" s="433"/>
      <c r="G207" s="218"/>
      <c r="H207" s="414"/>
      <c r="I207" s="405"/>
      <c r="J207" s="131"/>
      <c r="K207" s="421"/>
      <c r="L207" s="405"/>
      <c r="M207" s="404"/>
      <c r="N207" s="405"/>
    </row>
    <row r="208" spans="1:14" x14ac:dyDescent="0.25">
      <c r="A208" s="8"/>
      <c r="B208" s="8"/>
      <c r="C208" s="14" t="s">
        <v>99</v>
      </c>
      <c r="D208" s="11"/>
      <c r="E208" s="396"/>
      <c r="F208" s="397"/>
      <c r="G208" s="193">
        <f>G$5</f>
        <v>0</v>
      </c>
      <c r="H208" s="412" t="str">
        <f>IF((E208*G208)&lt;=0," ",ROUND((E208*G208),0))</f>
        <v xml:space="preserve"> </v>
      </c>
      <c r="I208" s="413" t="str">
        <f>IF((F208*G208)&lt;=0," ",ROUND((F208*G208),0))</f>
        <v xml:space="preserve"> </v>
      </c>
      <c r="J208" s="128"/>
      <c r="K208" s="418"/>
      <c r="L208" s="397"/>
      <c r="M208" s="425" t="str">
        <f>IF((IF(H208=" ",0,H208)-IF(I208=" ",0,I208)+K208-L208)&lt;=0," ",(IF(H208=" ",0,H208)-IF(I208=" ",0,I208)+K208-L208))</f>
        <v xml:space="preserve"> </v>
      </c>
      <c r="N208" s="426" t="str">
        <f>IF((-IF(H208=" ",0,H208)+IF(I208=" ",0,I208)-K208+L208)&lt;=0," ",(-IF(H208=" ",0,H208)+IF(I208=" ",0,I208)-K208+L208))</f>
        <v xml:space="preserve"> </v>
      </c>
    </row>
    <row r="209" spans="1:14" x14ac:dyDescent="0.25">
      <c r="B209" s="656" t="s">
        <v>37</v>
      </c>
      <c r="C209" s="656"/>
      <c r="D209" s="657"/>
      <c r="E209" s="432"/>
      <c r="F209" s="433"/>
      <c r="G209" s="218"/>
      <c r="H209" s="414"/>
      <c r="I209" s="405"/>
      <c r="J209" s="131"/>
      <c r="K209" s="421"/>
      <c r="L209" s="405"/>
      <c r="M209" s="404"/>
      <c r="N209" s="405"/>
    </row>
    <row r="210" spans="1:14" x14ac:dyDescent="0.25">
      <c r="A210" s="8"/>
      <c r="B210" s="8"/>
      <c r="C210" s="14" t="s">
        <v>15</v>
      </c>
      <c r="D210" s="11"/>
      <c r="E210" s="467" t="str">
        <f>IF(F173=0," ",F173)</f>
        <v xml:space="preserve"> </v>
      </c>
      <c r="F210" s="468" t="str">
        <f>IF(E173=0," ",E173)</f>
        <v xml:space="preserve"> </v>
      </c>
      <c r="G210" s="231"/>
      <c r="H210" s="469" t="str">
        <f>I173</f>
        <v xml:space="preserve"> </v>
      </c>
      <c r="I210" s="468" t="str">
        <f>H173</f>
        <v xml:space="preserve"> </v>
      </c>
      <c r="J210" s="128"/>
      <c r="K210" s="418"/>
      <c r="L210" s="397"/>
      <c r="M210" s="425" t="str">
        <f>IF((IF(H210=" ",0,H210)-IF(I210=" ",0,I210)+K210-L210)&lt;=0," ",(IF(H210=" ",0,H210)-IF(I210=" ",0,I210)+K210-L210))</f>
        <v xml:space="preserve"> </v>
      </c>
      <c r="N210" s="426" t="str">
        <f>IF((-IF(H210=" ",0,H210)+IF(I210=" ",0,I210)-K210+L210)&lt;=0," ",(-IF(H210=" ",0,H210)+IF(I210=" ",0,I210)-K210+L210))</f>
        <v xml:space="preserve"> </v>
      </c>
    </row>
    <row r="211" spans="1:14" x14ac:dyDescent="0.25">
      <c r="A211" s="8"/>
      <c r="B211" s="8"/>
      <c r="C211" s="14" t="s">
        <v>94</v>
      </c>
      <c r="D211" s="11"/>
      <c r="E211" s="396"/>
      <c r="F211" s="397"/>
      <c r="G211" s="193">
        <f>G$5</f>
        <v>0</v>
      </c>
      <c r="H211" s="412" t="str">
        <f>IF((E211*G211)&lt;=0," ",ROUND((E211*G211),0))</f>
        <v xml:space="preserve"> </v>
      </c>
      <c r="I211" s="413" t="str">
        <f>IF((F211*G211)&lt;=0," ",ROUND((F211*G211),0))</f>
        <v xml:space="preserve"> </v>
      </c>
      <c r="J211" s="128"/>
      <c r="K211" s="418"/>
      <c r="L211" s="397"/>
      <c r="M211" s="425" t="str">
        <f>IF((IF(H211=" ",0,H211)-IF(I211=" ",0,I211)+K211-L211)&lt;=0," ",(IF(H211=" ",0,H211)-IF(I211=" ",0,I211)+K211-L211))</f>
        <v xml:space="preserve"> </v>
      </c>
      <c r="N211" s="426" t="str">
        <f>IF((-IF(H211=" ",0,H211)+IF(I211=" ",0,I211)-K211+L211)&lt;=0," ",(-IF(H211=" ",0,H211)+IF(I211=" ",0,I211)-K211+L211))</f>
        <v xml:space="preserve"> </v>
      </c>
    </row>
    <row r="212" spans="1:14" ht="12.75" customHeight="1" x14ac:dyDescent="0.25">
      <c r="A212" s="8"/>
      <c r="B212" s="8"/>
      <c r="C212" s="597" t="s">
        <v>116</v>
      </c>
      <c r="D212" s="598"/>
      <c r="E212" s="474"/>
      <c r="F212" s="475"/>
      <c r="G212" s="193">
        <f>G$5</f>
        <v>0</v>
      </c>
      <c r="H212" s="412" t="str">
        <f>IF((E212*G212)&lt;=0," ",ROUND((E212*G212),0))</f>
        <v xml:space="preserve"> </v>
      </c>
      <c r="I212" s="413" t="str">
        <f>IF((F212*G212)&lt;=0," ",ROUND((F212*G212),0))</f>
        <v xml:space="preserve"> </v>
      </c>
      <c r="J212" s="128"/>
      <c r="K212" s="418"/>
      <c r="L212" s="397"/>
      <c r="M212" s="425" t="str">
        <f>IF((IF(H212=" ",0,H212)-IF(I212=" ",0,I212)+K212-L212)&lt;=0," ",(IF(H212=" ",0,H212)-IF(I212=" ",0,I212)+K212-L212))</f>
        <v xml:space="preserve"> </v>
      </c>
      <c r="N212" s="426" t="str">
        <f>IF((-IF(H212=" ",0,H212)+IF(I212=" ",0,I212)-K212+L212)&lt;=0," ",(-IF(H212=" ",0,H212)+IF(I212=" ",0,I212)-K212+L212))</f>
        <v xml:space="preserve"> </v>
      </c>
    </row>
    <row r="213" spans="1:14" ht="12.75" customHeight="1" x14ac:dyDescent="0.25">
      <c r="A213" s="8"/>
      <c r="B213" s="8"/>
      <c r="C213" s="670" t="s">
        <v>169</v>
      </c>
      <c r="D213" s="671"/>
      <c r="E213" s="474"/>
      <c r="F213" s="475"/>
      <c r="G213" s="224">
        <f>G$5</f>
        <v>0</v>
      </c>
      <c r="H213" s="456" t="str">
        <f>IF((E213*G213)&lt;=0," ",ROUND((E213*G213),0))</f>
        <v xml:space="preserve"> </v>
      </c>
      <c r="I213" s="457" t="str">
        <f>IF((F213*G213)&lt;=0," ",ROUND((F213*G213),0))</f>
        <v xml:space="preserve"> </v>
      </c>
      <c r="J213" s="129"/>
      <c r="K213" s="419"/>
      <c r="L213" s="399"/>
      <c r="M213" s="463" t="str">
        <f>IF((IF(H213=" ",0,H213)-IF(I213=" ",0,I213)+K213-L213)&lt;=0," ",(IF(H213=" ",0,H213)-IF(I213=" ",0,I213)+K213-L213))</f>
        <v xml:space="preserve"> </v>
      </c>
      <c r="N213" s="464" t="str">
        <f>IF((-IF(H213=" ",0,H213)+IF(I213=" ",0,I213)-K213+L213)&lt;=0," ",(-IF(H213=" ",0,H213)+IF(I213=" ",0,I213)-K213+L213))</f>
        <v xml:space="preserve"> </v>
      </c>
    </row>
    <row r="214" spans="1:14" ht="24.75" customHeight="1" x14ac:dyDescent="0.3">
      <c r="A214" s="593" t="s">
        <v>314</v>
      </c>
      <c r="B214" s="593"/>
      <c r="C214" s="593"/>
      <c r="D214" s="594"/>
      <c r="E214" s="452" t="str">
        <f>IF(IF(SUM(F190:F213)&gt;SUM(E190:E213),SUM(F190:F213)-SUM(E190:E213),0)&lt;=0," ",IF(SUM(F190:F213)&gt;SUM(E190:E213),SUM(F190:F213)-SUM(E190:E213),0))</f>
        <v xml:space="preserve"> </v>
      </c>
      <c r="F214" s="453" t="str">
        <f>IF(IF(SUM(E190:E213)&gt;SUM(F190:F213),SUM(E190:E213)-SUM(F190:F213),0)&lt;=0," ",IF(SUM(E190:E213)&gt;SUM(F190:F213),SUM(E190:E213)-SUM(F190:F213),0))</f>
        <v xml:space="preserve"> </v>
      </c>
      <c r="G214" s="228"/>
      <c r="H214" s="458" t="str">
        <f>IF(IF(SUM(I190:I213)&gt;SUM(H190:H213),SUM(I190:I213)-SUM(H190:H213),0)&lt;=0," ",IF(SUM(I190:I213)&gt;SUM(H190:H213),SUM(I190:I213)-SUM(H190:H213),0))</f>
        <v xml:space="preserve"> </v>
      </c>
      <c r="I214" s="453" t="str">
        <f>IF(IF(SUM(H190:H213)&gt;SUM(I190:I213),SUM(H190:H213)-SUM(I190:I213),0)&lt;=0," ",IF(SUM(H190:H213)&gt;SUM(I190:I213),SUM(H190:H213)-SUM(I190:I213),0))</f>
        <v xml:space="preserve"> </v>
      </c>
      <c r="J214" s="298"/>
      <c r="K214" s="460">
        <f>IF(SUM(K190:K213)&gt;=SUM(L190:L213),0,SUM(L190:L213)-SUM(K190:K213))</f>
        <v>0</v>
      </c>
      <c r="L214" s="460">
        <f>IF(SUM(L190:L213)&gt;=SUM(K190:K213),0,SUM(K190:K213)-SUM(L213:L1550))</f>
        <v>0</v>
      </c>
      <c r="M214" s="452" t="str">
        <f>IF(IF(SUM(N190:N213)&gt;SUM(M190:M213),SUM(N190:N213)-SUM(M190:M213),0)&lt;=0," ",IF(SUM(N190:N213)&gt;SUM(M190:M213),SUM(N190:N213)-SUM(M190:M213),0))</f>
        <v xml:space="preserve"> </v>
      </c>
      <c r="N214" s="453" t="str">
        <f>IF(IF(SUM(M190:M213)&gt;SUM(N190:N213),SUM(M190:M213)-SUM(N190:N213),0)&lt;=0," ",IF(SUM(M190:M213)&gt;SUM(N190:N213),SUM(M190:M213)-SUM(N190:N213),0))</f>
        <v xml:space="preserve"> </v>
      </c>
    </row>
    <row r="215" spans="1:14" ht="14.25" customHeight="1" x14ac:dyDescent="0.25">
      <c r="A215" s="654" t="s">
        <v>102</v>
      </c>
      <c r="B215" s="654"/>
      <c r="C215" s="654"/>
      <c r="D215" s="655"/>
      <c r="E215" s="406">
        <f>SUM(E190:E214)</f>
        <v>0</v>
      </c>
      <c r="F215" s="407">
        <f>SUM(F190:F214)</f>
        <v>0</v>
      </c>
      <c r="G215" s="227"/>
      <c r="H215" s="415">
        <f>SUM(H190:H214)</f>
        <v>0</v>
      </c>
      <c r="I215" s="407">
        <f>SUM(I190:I214)</f>
        <v>0</v>
      </c>
      <c r="J215" s="195"/>
      <c r="K215" s="461">
        <f>SUM(K190:K214)</f>
        <v>0</v>
      </c>
      <c r="L215" s="473">
        <f>SUM(L190:L214)</f>
        <v>0</v>
      </c>
      <c r="M215" s="406">
        <f>SUM(M190:M214)</f>
        <v>0</v>
      </c>
      <c r="N215" s="407">
        <f>SUM(N190:N214)</f>
        <v>0</v>
      </c>
    </row>
    <row r="216" spans="1:14" s="121" customFormat="1" ht="14.25" customHeight="1" x14ac:dyDescent="0.3">
      <c r="A216" s="117" t="s">
        <v>193</v>
      </c>
      <c r="B216" s="118"/>
      <c r="C216" s="118"/>
      <c r="D216" s="118"/>
      <c r="E216" s="119"/>
      <c r="F216" s="119"/>
      <c r="G216" s="143"/>
      <c r="H216" s="119"/>
      <c r="I216" s="119"/>
      <c r="J216" s="120"/>
      <c r="K216" s="120"/>
      <c r="L216" s="120"/>
      <c r="M216" s="119"/>
      <c r="N216" s="119"/>
    </row>
    <row r="217" spans="1:14" ht="19.5" customHeight="1" x14ac:dyDescent="0.25"/>
    <row r="218" spans="1:14" ht="15.75" customHeight="1" x14ac:dyDescent="0.25">
      <c r="A218" s="831" t="s">
        <v>290</v>
      </c>
      <c r="B218" s="832"/>
      <c r="C218" s="832"/>
      <c r="D218" s="832"/>
      <c r="E218" s="832"/>
      <c r="F218" s="832"/>
      <c r="G218" s="832"/>
      <c r="H218" s="832"/>
      <c r="I218" s="832"/>
      <c r="J218" s="832"/>
      <c r="K218" s="832"/>
      <c r="L218" s="833"/>
      <c r="M218" s="90"/>
      <c r="N218" s="88"/>
    </row>
    <row r="219" spans="1:14" ht="13" x14ac:dyDescent="0.3">
      <c r="A219" s="86"/>
      <c r="B219" s="87"/>
      <c r="C219" s="87"/>
      <c r="D219" s="87"/>
      <c r="E219" s="87"/>
      <c r="F219" s="87"/>
      <c r="G219" s="144"/>
      <c r="H219" s="52"/>
      <c r="I219" s="52"/>
      <c r="J219" s="52"/>
      <c r="K219" s="89" t="s">
        <v>25</v>
      </c>
      <c r="L219" s="89" t="s">
        <v>26</v>
      </c>
    </row>
    <row r="220" spans="1:14" ht="12.75" customHeight="1" x14ac:dyDescent="0.25">
      <c r="A220" s="55"/>
      <c r="J220" s="56"/>
      <c r="K220" s="477"/>
      <c r="L220" s="477"/>
    </row>
    <row r="221" spans="1:14" ht="12.75" customHeight="1" x14ac:dyDescent="0.25">
      <c r="A221" s="55" t="s">
        <v>103</v>
      </c>
      <c r="J221" s="56"/>
      <c r="K221" s="477"/>
      <c r="L221" s="477"/>
    </row>
    <row r="222" spans="1:14" ht="12.75" customHeight="1" x14ac:dyDescent="0.25">
      <c r="A222" s="55"/>
      <c r="J222" s="56"/>
      <c r="K222" s="477"/>
      <c r="L222" s="477"/>
    </row>
    <row r="223" spans="1:14" ht="12.75" customHeight="1" x14ac:dyDescent="0.25">
      <c r="A223" s="55"/>
      <c r="J223" s="56"/>
      <c r="K223" s="477"/>
      <c r="L223" s="477"/>
    </row>
    <row r="224" spans="1:14" ht="12.75" customHeight="1" x14ac:dyDescent="0.25">
      <c r="A224" s="55"/>
      <c r="J224" s="56"/>
      <c r="K224" s="477"/>
      <c r="L224" s="477"/>
    </row>
    <row r="225" spans="1:12" ht="12.75" customHeight="1" x14ac:dyDescent="0.25">
      <c r="A225" s="55"/>
      <c r="J225" s="56"/>
      <c r="K225" s="477"/>
      <c r="L225" s="477"/>
    </row>
    <row r="226" spans="1:12" ht="12.75" customHeight="1" x14ac:dyDescent="0.25">
      <c r="A226" s="55"/>
      <c r="J226" s="56"/>
      <c r="K226" s="477"/>
      <c r="L226" s="477"/>
    </row>
    <row r="227" spans="1:12" ht="12.75" customHeight="1" x14ac:dyDescent="0.25">
      <c r="A227" s="55"/>
      <c r="J227" s="56"/>
      <c r="K227" s="477"/>
      <c r="L227" s="477"/>
    </row>
    <row r="228" spans="1:12" ht="12.75" customHeight="1" x14ac:dyDescent="0.25">
      <c r="A228" s="55"/>
      <c r="J228" s="56"/>
      <c r="K228" s="477"/>
      <c r="L228" s="477"/>
    </row>
    <row r="229" spans="1:12" ht="12.75" customHeight="1" x14ac:dyDescent="0.25">
      <c r="A229" s="55"/>
      <c r="J229" s="56"/>
      <c r="K229" s="477"/>
      <c r="L229" s="477"/>
    </row>
    <row r="230" spans="1:12" ht="12.75" customHeight="1" x14ac:dyDescent="0.25">
      <c r="A230" s="55"/>
      <c r="J230" s="56"/>
      <c r="K230" s="477"/>
      <c r="L230" s="477"/>
    </row>
    <row r="231" spans="1:12" ht="12.75" customHeight="1" x14ac:dyDescent="0.25">
      <c r="A231" s="55"/>
      <c r="J231" s="56"/>
      <c r="K231" s="477"/>
      <c r="L231" s="477"/>
    </row>
    <row r="232" spans="1:12" ht="12.75" customHeight="1" x14ac:dyDescent="0.25">
      <c r="A232" s="55"/>
      <c r="J232" s="56"/>
      <c r="K232" s="477"/>
      <c r="L232" s="477"/>
    </row>
    <row r="233" spans="1:12" ht="12.75" customHeight="1" x14ac:dyDescent="0.25">
      <c r="A233" s="55"/>
      <c r="J233" s="56"/>
      <c r="K233" s="477"/>
      <c r="L233" s="477"/>
    </row>
    <row r="234" spans="1:12" ht="12.75" customHeight="1" x14ac:dyDescent="0.25">
      <c r="A234" s="55"/>
      <c r="J234" s="56"/>
      <c r="K234" s="477"/>
      <c r="L234" s="477"/>
    </row>
    <row r="235" spans="1:12" ht="12.75" customHeight="1" x14ac:dyDescent="0.25">
      <c r="A235" s="55"/>
      <c r="J235" s="56"/>
      <c r="K235" s="477"/>
      <c r="L235" s="477"/>
    </row>
    <row r="236" spans="1:12" ht="12.75" customHeight="1" x14ac:dyDescent="0.25">
      <c r="A236" s="55"/>
      <c r="J236" s="56"/>
      <c r="K236" s="477"/>
      <c r="L236" s="477"/>
    </row>
    <row r="237" spans="1:12" ht="12.75" customHeight="1" x14ac:dyDescent="0.25">
      <c r="A237" s="55"/>
      <c r="J237" s="56"/>
      <c r="K237" s="477"/>
      <c r="L237" s="477"/>
    </row>
    <row r="238" spans="1:12" ht="12.75" customHeight="1" x14ac:dyDescent="0.25">
      <c r="A238" s="55"/>
      <c r="J238" s="56"/>
      <c r="K238" s="477"/>
      <c r="L238" s="477"/>
    </row>
    <row r="239" spans="1:12" ht="12.75" customHeight="1" x14ac:dyDescent="0.25">
      <c r="A239" s="55"/>
      <c r="J239" s="56"/>
      <c r="K239" s="477"/>
      <c r="L239" s="477"/>
    </row>
    <row r="240" spans="1:12" ht="12.75" customHeight="1" x14ac:dyDescent="0.25">
      <c r="A240" s="55"/>
      <c r="J240" s="56"/>
      <c r="K240" s="477"/>
      <c r="L240" s="477"/>
    </row>
    <row r="241" spans="1:14" ht="12.75" customHeight="1" x14ac:dyDescent="0.25">
      <c r="A241" s="55"/>
      <c r="J241" s="56"/>
      <c r="K241" s="477"/>
      <c r="L241" s="477"/>
    </row>
    <row r="242" spans="1:14" ht="12.75" customHeight="1" x14ac:dyDescent="0.25">
      <c r="A242" s="55"/>
      <c r="J242" s="56"/>
      <c r="K242" s="477"/>
      <c r="L242" s="477"/>
    </row>
    <row r="243" spans="1:14" ht="12.75" customHeight="1" x14ac:dyDescent="0.25">
      <c r="A243" s="55"/>
      <c r="J243" s="56"/>
      <c r="K243" s="477"/>
      <c r="L243" s="477"/>
    </row>
    <row r="244" spans="1:14" ht="12.75" customHeight="1" x14ac:dyDescent="0.25">
      <c r="A244" s="55"/>
      <c r="J244" s="56"/>
      <c r="K244" s="477"/>
      <c r="L244" s="477"/>
    </row>
    <row r="245" spans="1:14" ht="12.75" customHeight="1" x14ac:dyDescent="0.25">
      <c r="A245" s="55"/>
      <c r="J245" s="56"/>
      <c r="K245" s="477"/>
      <c r="L245" s="477"/>
    </row>
    <row r="246" spans="1:14" ht="14.25" customHeight="1" x14ac:dyDescent="0.3">
      <c r="A246" s="55"/>
      <c r="B246" s="102"/>
      <c r="C246" s="102"/>
      <c r="D246" s="102"/>
      <c r="E246" s="102"/>
      <c r="F246" s="102"/>
      <c r="G246" s="145"/>
      <c r="H246" s="102"/>
      <c r="I246" s="102"/>
      <c r="J246" s="103"/>
      <c r="K246" s="478"/>
      <c r="L246" s="478"/>
    </row>
    <row r="247" spans="1:14" x14ac:dyDescent="0.25">
      <c r="A247" s="196" t="s">
        <v>102</v>
      </c>
      <c r="B247" s="174"/>
      <c r="C247" s="174"/>
      <c r="D247" s="174"/>
      <c r="E247" s="174"/>
      <c r="F247" s="174"/>
      <c r="G247" s="197"/>
      <c r="H247" s="177"/>
      <c r="I247" s="177"/>
      <c r="J247" s="177"/>
      <c r="K247" s="422">
        <f>SUM(K220:K246)</f>
        <v>0</v>
      </c>
      <c r="L247" s="422">
        <f>SUM(L220:L246)</f>
        <v>0</v>
      </c>
    </row>
    <row r="248" spans="1:14" ht="16.5" customHeight="1" x14ac:dyDescent="0.25"/>
    <row r="249" spans="1:14" ht="15.75" customHeight="1" x14ac:dyDescent="0.25">
      <c r="A249" s="601" t="s">
        <v>289</v>
      </c>
      <c r="B249" s="602"/>
      <c r="C249" s="602"/>
      <c r="D249" s="602"/>
      <c r="E249" s="602"/>
      <c r="F249" s="602"/>
      <c r="G249" s="602"/>
      <c r="H249" s="602"/>
      <c r="I249" s="602"/>
      <c r="J249" s="602"/>
      <c r="K249" s="602"/>
      <c r="L249" s="602"/>
      <c r="M249" s="602"/>
      <c r="N249" s="603"/>
    </row>
    <row r="250" spans="1:14" s="54" customFormat="1" ht="12" customHeight="1" x14ac:dyDescent="0.25">
      <c r="A250" s="105"/>
      <c r="B250" s="105"/>
      <c r="C250" s="105"/>
      <c r="D250" s="105"/>
      <c r="E250" s="910" t="s">
        <v>182</v>
      </c>
      <c r="F250" s="912"/>
      <c r="G250" s="153" t="s">
        <v>181</v>
      </c>
      <c r="H250" s="913" t="s">
        <v>183</v>
      </c>
      <c r="I250" s="914"/>
      <c r="J250" s="910" t="s">
        <v>177</v>
      </c>
      <c r="K250" s="911"/>
      <c r="L250" s="912"/>
      <c r="M250" s="910" t="s">
        <v>195</v>
      </c>
      <c r="N250" s="912"/>
    </row>
    <row r="251" spans="1:14" s="51" customFormat="1" ht="13.5" customHeight="1" x14ac:dyDescent="0.25">
      <c r="A251" s="637"/>
      <c r="B251" s="638"/>
      <c r="C251" s="638"/>
      <c r="D251" s="639"/>
      <c r="E251" s="620" t="s">
        <v>172</v>
      </c>
      <c r="F251" s="622"/>
      <c r="G251" s="806" t="s">
        <v>173</v>
      </c>
      <c r="H251" s="883" t="s">
        <v>179</v>
      </c>
      <c r="I251" s="622"/>
      <c r="J251" s="620" t="s">
        <v>150</v>
      </c>
      <c r="K251" s="621"/>
      <c r="L251" s="622"/>
      <c r="M251" s="620" t="s">
        <v>111</v>
      </c>
      <c r="N251" s="622"/>
    </row>
    <row r="252" spans="1:14" s="51" customFormat="1" ht="11.25" customHeight="1" x14ac:dyDescent="0.25">
      <c r="A252" s="640"/>
      <c r="B252" s="641"/>
      <c r="C252" s="641"/>
      <c r="D252" s="642"/>
      <c r="E252" s="623"/>
      <c r="F252" s="625"/>
      <c r="G252" s="807"/>
      <c r="H252" s="884"/>
      <c r="I252" s="625"/>
      <c r="J252" s="623"/>
      <c r="K252" s="624"/>
      <c r="L252" s="625"/>
      <c r="M252" s="623"/>
      <c r="N252" s="625"/>
    </row>
    <row r="253" spans="1:14" ht="30" customHeight="1" x14ac:dyDescent="0.3">
      <c r="A253" s="666" t="s">
        <v>146</v>
      </c>
      <c r="B253" s="666"/>
      <c r="C253" s="666"/>
      <c r="D253" s="667"/>
      <c r="E253" s="935"/>
      <c r="F253" s="936"/>
      <c r="G253" s="156"/>
      <c r="H253" s="925"/>
      <c r="I253" s="926"/>
      <c r="J253" s="58"/>
      <c r="K253" s="917"/>
      <c r="L253" s="918"/>
      <c r="M253" s="927"/>
      <c r="N253" s="926"/>
    </row>
    <row r="254" spans="1:14" x14ac:dyDescent="0.25">
      <c r="A254" s="5" t="s">
        <v>76</v>
      </c>
      <c r="B254" s="14"/>
      <c r="C254" s="14"/>
      <c r="D254" s="14"/>
      <c r="E254" s="773" t="str">
        <f>IF(E154=" ",F154,-E154)</f>
        <v xml:space="preserve"> </v>
      </c>
      <c r="F254" s="774"/>
      <c r="G254" s="258"/>
      <c r="H254" s="871" t="str">
        <f>IF(H154=" ",I154,-H154)</f>
        <v xml:space="preserve"> </v>
      </c>
      <c r="I254" s="774"/>
      <c r="J254" s="184"/>
      <c r="K254" s="824">
        <f>+L154-K154</f>
        <v>0</v>
      </c>
      <c r="L254" s="774"/>
      <c r="M254" s="773" t="str">
        <f>IF(M154=" ",N154,-M154)</f>
        <v xml:space="preserve"> </v>
      </c>
      <c r="N254" s="774"/>
    </row>
    <row r="255" spans="1:14" x14ac:dyDescent="0.25">
      <c r="B255" s="658" t="s">
        <v>324</v>
      </c>
      <c r="C255" s="658" t="s">
        <v>324</v>
      </c>
      <c r="D255" s="659" t="s">
        <v>324</v>
      </c>
      <c r="E255" s="737"/>
      <c r="F255" s="736"/>
      <c r="G255" s="265"/>
      <c r="H255" s="867"/>
      <c r="I255" s="736"/>
      <c r="J255" s="131"/>
      <c r="K255" s="735"/>
      <c r="L255" s="736"/>
      <c r="M255" s="737"/>
      <c r="N255" s="736"/>
    </row>
    <row r="256" spans="1:14" x14ac:dyDescent="0.25">
      <c r="A256" s="42"/>
      <c r="B256" s="62"/>
      <c r="C256" s="14" t="s">
        <v>198</v>
      </c>
      <c r="D256" s="11"/>
      <c r="E256" s="773" t="str">
        <f>IF(-SUM(E194:E201)+SUM(F194:F201)=0," ",-SUM(E194:E201)+SUM(F194:F201))</f>
        <v xml:space="preserve"> </v>
      </c>
      <c r="F256" s="774"/>
      <c r="G256" s="231"/>
      <c r="H256" s="871" t="str">
        <f>IF(-SUM(H194:H201)+SUM(I194:I201)=0," ",-SUM(H194:H201)+SUM(I194:I201))</f>
        <v xml:space="preserve"> </v>
      </c>
      <c r="I256" s="774"/>
      <c r="J256" s="125"/>
      <c r="K256" s="723"/>
      <c r="L256" s="724"/>
      <c r="M256" s="725" t="str">
        <f t="shared" ref="M256:M263" si="31">IF(IF(H256=" ",0,H256)+K256=0," ",IF(H256=" ",0,H256)+K256)</f>
        <v xml:space="preserve"> </v>
      </c>
      <c r="N256" s="726"/>
    </row>
    <row r="257" spans="1:14" x14ac:dyDescent="0.25">
      <c r="B257" s="8"/>
      <c r="C257" s="13" t="s">
        <v>208</v>
      </c>
      <c r="D257" s="11"/>
      <c r="E257" s="720"/>
      <c r="F257" s="721"/>
      <c r="G257" s="168"/>
      <c r="H257" s="722"/>
      <c r="I257" s="721"/>
      <c r="J257" s="125"/>
      <c r="K257" s="723"/>
      <c r="L257" s="724"/>
      <c r="M257" s="725" t="str">
        <f t="shared" si="31"/>
        <v xml:space="preserve"> </v>
      </c>
      <c r="N257" s="726"/>
    </row>
    <row r="258" spans="1:14" x14ac:dyDescent="0.25">
      <c r="B258" s="8"/>
      <c r="C258" s="14" t="s">
        <v>75</v>
      </c>
      <c r="D258" s="11"/>
      <c r="E258" s="720"/>
      <c r="F258" s="721"/>
      <c r="G258" s="168"/>
      <c r="H258" s="722"/>
      <c r="I258" s="721"/>
      <c r="J258" s="125"/>
      <c r="K258" s="723"/>
      <c r="L258" s="724"/>
      <c r="M258" s="725" t="str">
        <f t="shared" si="31"/>
        <v xml:space="preserve"> </v>
      </c>
      <c r="N258" s="726"/>
    </row>
    <row r="259" spans="1:14" x14ac:dyDescent="0.25">
      <c r="B259" s="8"/>
      <c r="C259" s="14" t="s">
        <v>78</v>
      </c>
      <c r="D259" s="14"/>
      <c r="E259" s="720"/>
      <c r="F259" s="721"/>
      <c r="G259" s="168"/>
      <c r="H259" s="722"/>
      <c r="I259" s="721"/>
      <c r="J259" s="125"/>
      <c r="K259" s="723"/>
      <c r="L259" s="724"/>
      <c r="M259" s="725" t="str">
        <f t="shared" si="31"/>
        <v xml:space="preserve"> </v>
      </c>
      <c r="N259" s="726"/>
    </row>
    <row r="260" spans="1:14" ht="13.5" x14ac:dyDescent="0.25">
      <c r="B260" s="61"/>
      <c r="C260" s="14" t="s">
        <v>336</v>
      </c>
      <c r="D260" s="11"/>
      <c r="E260" s="720"/>
      <c r="F260" s="721"/>
      <c r="G260" s="168"/>
      <c r="H260" s="722"/>
      <c r="I260" s="721"/>
      <c r="J260" s="125"/>
      <c r="K260" s="723"/>
      <c r="L260" s="724"/>
      <c r="M260" s="725" t="str">
        <f t="shared" si="31"/>
        <v xml:space="preserve"> </v>
      </c>
      <c r="N260" s="726"/>
    </row>
    <row r="261" spans="1:14" x14ac:dyDescent="0.25">
      <c r="B261" s="61"/>
      <c r="C261" s="554" t="s">
        <v>307</v>
      </c>
      <c r="D261" s="555"/>
      <c r="E261" s="720"/>
      <c r="F261" s="721"/>
      <c r="G261" s="168"/>
      <c r="H261" s="722"/>
      <c r="I261" s="721"/>
      <c r="J261" s="125"/>
      <c r="K261" s="723"/>
      <c r="L261" s="724"/>
      <c r="M261" s="725" t="str">
        <f>IF(IF(H261=" ",0,H261)+K261=0," ",IF(H261=" ",0,H261)+K261)</f>
        <v xml:space="preserve"> </v>
      </c>
      <c r="N261" s="726"/>
    </row>
    <row r="262" spans="1:14" ht="13.5" customHeight="1" x14ac:dyDescent="0.25">
      <c r="B262" s="556" t="s">
        <v>199</v>
      </c>
      <c r="C262" s="556"/>
      <c r="D262" s="556"/>
      <c r="E262" s="720"/>
      <c r="F262" s="721"/>
      <c r="G262" s="168"/>
      <c r="H262" s="722"/>
      <c r="I262" s="721"/>
      <c r="J262" s="125"/>
      <c r="K262" s="723"/>
      <c r="L262" s="724"/>
      <c r="M262" s="725" t="str">
        <f t="shared" si="31"/>
        <v xml:space="preserve"> </v>
      </c>
      <c r="N262" s="726"/>
    </row>
    <row r="263" spans="1:14" ht="12.75" customHeight="1" x14ac:dyDescent="0.25">
      <c r="B263" s="556" t="s">
        <v>107</v>
      </c>
      <c r="C263" s="556"/>
      <c r="D263" s="557"/>
      <c r="E263" s="720"/>
      <c r="F263" s="721"/>
      <c r="G263" s="168"/>
      <c r="H263" s="897"/>
      <c r="I263" s="721"/>
      <c r="J263" s="126"/>
      <c r="K263" s="723"/>
      <c r="L263" s="724"/>
      <c r="M263" s="725" t="str">
        <f t="shared" si="31"/>
        <v xml:space="preserve"> </v>
      </c>
      <c r="N263" s="726"/>
    </row>
    <row r="264" spans="1:14" s="281" customFormat="1" ht="12.75" customHeight="1" x14ac:dyDescent="0.25">
      <c r="A264" s="279"/>
      <c r="B264" s="844" t="s">
        <v>325</v>
      </c>
      <c r="C264" s="844"/>
      <c r="D264" s="901"/>
      <c r="E264" s="840"/>
      <c r="F264" s="841"/>
      <c r="G264" s="280"/>
      <c r="H264" s="920"/>
      <c r="I264" s="841"/>
      <c r="J264" s="278"/>
      <c r="K264" s="820"/>
      <c r="L264" s="821"/>
      <c r="M264" s="930" t="str">
        <f>IF(IF(H264=" ",0,H264)+K264=0," ",IF(H264=" ",0,H264)+K264)</f>
        <v xml:space="preserve"> </v>
      </c>
      <c r="N264" s="823"/>
    </row>
    <row r="265" spans="1:14" s="281" customFormat="1" ht="12.75" customHeight="1" x14ac:dyDescent="0.25">
      <c r="A265" s="279"/>
      <c r="B265" s="844" t="s">
        <v>113</v>
      </c>
      <c r="C265" s="844"/>
      <c r="D265" s="901"/>
      <c r="E265" s="840"/>
      <c r="F265" s="841"/>
      <c r="G265" s="280"/>
      <c r="H265" s="920"/>
      <c r="I265" s="841"/>
      <c r="J265" s="278"/>
      <c r="K265" s="820"/>
      <c r="L265" s="821"/>
      <c r="M265" s="930" t="str">
        <f>IF(IF(H265=" ",0,H265)+K265=0," ",IF(H265=" ",0,H265)+K265)</f>
        <v xml:space="preserve"> </v>
      </c>
      <c r="N265" s="823"/>
    </row>
    <row r="266" spans="1:14" ht="12.75" customHeight="1" x14ac:dyDescent="0.25">
      <c r="B266" s="902" t="s">
        <v>271</v>
      </c>
      <c r="C266" s="902"/>
      <c r="D266" s="903"/>
      <c r="E266" s="934"/>
      <c r="F266" s="923"/>
      <c r="G266" s="168"/>
      <c r="H266" s="897"/>
      <c r="I266" s="923"/>
      <c r="J266" s="125"/>
      <c r="K266" s="931"/>
      <c r="L266" s="932"/>
      <c r="M266" s="928" t="str">
        <f>IF(IF(H266=" ",0,H266)+K266=0," ",IF(H266=" ",0,H266)+K266)</f>
        <v xml:space="preserve"> </v>
      </c>
      <c r="N266" s="929"/>
    </row>
    <row r="267" spans="1:14" ht="12.75" customHeight="1" x14ac:dyDescent="0.25">
      <c r="B267" s="904" t="s">
        <v>272</v>
      </c>
      <c r="C267" s="904"/>
      <c r="D267" s="905"/>
      <c r="E267" s="760"/>
      <c r="F267" s="761"/>
      <c r="G267" s="300"/>
      <c r="H267" s="924"/>
      <c r="I267" s="761"/>
      <c r="J267" s="126"/>
      <c r="K267" s="874"/>
      <c r="L267" s="875"/>
      <c r="M267" s="876" t="str">
        <f>IF(IF(H267=" ",0,H267)+K267=0," ",IF(H267=" ",0,H267)+K267)</f>
        <v xml:space="preserve"> </v>
      </c>
      <c r="N267" s="877"/>
    </row>
    <row r="268" spans="1:14" ht="13" x14ac:dyDescent="0.3">
      <c r="A268" s="293" t="s">
        <v>146</v>
      </c>
      <c r="B268" s="294"/>
      <c r="C268" s="294"/>
      <c r="D268" s="294"/>
      <c r="E268" s="740">
        <f>SUM(E254:F267)</f>
        <v>0</v>
      </c>
      <c r="F268" s="741"/>
      <c r="G268" s="302"/>
      <c r="H268" s="878">
        <f>SUM(H254:I267)</f>
        <v>0</v>
      </c>
      <c r="I268" s="741"/>
      <c r="J268" s="132"/>
      <c r="K268" s="803">
        <f>SUM(K254:L267)</f>
        <v>0</v>
      </c>
      <c r="L268" s="741"/>
      <c r="M268" s="740">
        <f>SUM(M254:N267)</f>
        <v>0</v>
      </c>
      <c r="N268" s="741"/>
    </row>
    <row r="269" spans="1:14" ht="24.75" customHeight="1" x14ac:dyDescent="0.25">
      <c r="A269" s="8"/>
      <c r="B269" s="906" t="s">
        <v>254</v>
      </c>
      <c r="C269" s="906"/>
      <c r="D269" s="907"/>
      <c r="E269" s="887"/>
      <c r="F269" s="888"/>
      <c r="G269" s="301">
        <f>G$4</f>
        <v>0</v>
      </c>
      <c r="H269" s="908" t="str">
        <f>IF((E269*G269)=0," ",ROUND((E269*G269),0))</f>
        <v xml:space="preserve"> </v>
      </c>
      <c r="I269" s="909"/>
      <c r="J269" s="214"/>
      <c r="K269" s="891"/>
      <c r="L269" s="892"/>
      <c r="M269" s="921" t="str">
        <f>IF(IF(H269=" ",0,H269)+K269=0," ",IF(H269=" ",0,H269)+K269)</f>
        <v xml:space="preserve"> </v>
      </c>
      <c r="N269" s="922"/>
    </row>
    <row r="270" spans="1:14" x14ac:dyDescent="0.25">
      <c r="A270" s="8"/>
      <c r="B270" s="566" t="s">
        <v>309</v>
      </c>
      <c r="C270" s="566"/>
      <c r="D270" s="567"/>
      <c r="E270" s="727"/>
      <c r="F270" s="728"/>
      <c r="G270" s="303">
        <f>G$4</f>
        <v>0</v>
      </c>
      <c r="H270" s="729" t="str">
        <f>IF((E270*G270)=0," ",ROUND((E270*G270),0))</f>
        <v xml:space="preserve"> </v>
      </c>
      <c r="I270" s="730"/>
      <c r="J270" s="126"/>
      <c r="K270" s="731"/>
      <c r="L270" s="732"/>
      <c r="M270" s="733" t="str">
        <f>IF(IF(H270=" ",0,H270)+K270=0," ",IF(H270=" ",0,H270)+K270)</f>
        <v xml:space="preserve"> </v>
      </c>
      <c r="N270" s="734"/>
    </row>
    <row r="271" spans="1:14" ht="12.75" customHeight="1" x14ac:dyDescent="0.25">
      <c r="A271" s="8"/>
      <c r="B271" s="643" t="s">
        <v>308</v>
      </c>
      <c r="C271" s="643"/>
      <c r="D271" s="644"/>
      <c r="E271" s="727"/>
      <c r="F271" s="728"/>
      <c r="G271" s="303">
        <f>G$4</f>
        <v>0</v>
      </c>
      <c r="H271" s="729" t="str">
        <f>IF((E271*G271)=0," ",ROUND((E271*G271),0))</f>
        <v xml:space="preserve"> </v>
      </c>
      <c r="I271" s="730"/>
      <c r="J271" s="126"/>
      <c r="K271" s="731"/>
      <c r="L271" s="732"/>
      <c r="M271" s="733" t="str">
        <f>IF(IF(H271=" ",0,H271)+K271=0," ",IF(H271=" ",0,H271)+K271)</f>
        <v xml:space="preserve"> </v>
      </c>
      <c r="N271" s="734"/>
    </row>
    <row r="272" spans="1:14" ht="24" customHeight="1" x14ac:dyDescent="0.3">
      <c r="A272" s="635" t="s">
        <v>255</v>
      </c>
      <c r="B272" s="635"/>
      <c r="C272" s="635"/>
      <c r="D272" s="636"/>
      <c r="E272" s="740">
        <f>SUM(E269:F271)</f>
        <v>0</v>
      </c>
      <c r="F272" s="741"/>
      <c r="G272" s="268"/>
      <c r="H272" s="878">
        <f>SUM(H269:I271)</f>
        <v>0</v>
      </c>
      <c r="I272" s="741"/>
      <c r="J272" s="132"/>
      <c r="K272" s="803">
        <f>SUM(K269:L271)</f>
        <v>0</v>
      </c>
      <c r="L272" s="741"/>
      <c r="M272" s="740">
        <f>SUM(M269:N271)</f>
        <v>0</v>
      </c>
      <c r="N272" s="741"/>
    </row>
    <row r="273" spans="1:14" x14ac:dyDescent="0.25">
      <c r="A273" s="204" t="s">
        <v>157</v>
      </c>
      <c r="B273" s="204"/>
      <c r="C273" s="204"/>
      <c r="D273" s="204"/>
      <c r="E273" s="777"/>
      <c r="F273" s="778"/>
      <c r="G273" s="222"/>
      <c r="H273" s="898"/>
      <c r="I273" s="861"/>
      <c r="J273" s="233"/>
      <c r="K273" s="899">
        <f>-H273</f>
        <v>0</v>
      </c>
      <c r="L273" s="900"/>
      <c r="M273" s="811">
        <f>IF(ISERROR(OR(H273,K273)),"",H273+K273)</f>
        <v>0</v>
      </c>
      <c r="N273" s="812"/>
    </row>
    <row r="274" spans="1:14" ht="14.25" customHeight="1" x14ac:dyDescent="0.3">
      <c r="A274" s="593" t="s">
        <v>108</v>
      </c>
      <c r="B274" s="593"/>
      <c r="C274" s="593"/>
      <c r="D274" s="594"/>
      <c r="E274" s="740">
        <f>E268+E272+E273</f>
        <v>0</v>
      </c>
      <c r="F274" s="741"/>
      <c r="G274" s="228"/>
      <c r="H274" s="878">
        <f>H268+H272+H273</f>
        <v>0</v>
      </c>
      <c r="I274" s="741"/>
      <c r="J274" s="132"/>
      <c r="K274" s="803">
        <f>SUM(K268,K272,K273)</f>
        <v>0</v>
      </c>
      <c r="L274" s="741"/>
      <c r="M274" s="740">
        <f>M268+M272</f>
        <v>0</v>
      </c>
      <c r="N274" s="741"/>
    </row>
    <row r="275" spans="1:14" ht="13.5" customHeight="1" x14ac:dyDescent="0.25">
      <c r="A275" s="174" t="s">
        <v>119</v>
      </c>
      <c r="B275" s="174"/>
      <c r="C275" s="174"/>
      <c r="D275" s="174"/>
      <c r="E275" s="779">
        <f>SUM(E14:E30)-SUM(F14:F30)</f>
        <v>0</v>
      </c>
      <c r="F275" s="780"/>
      <c r="G275" s="226"/>
      <c r="H275" s="870">
        <f>SUM(H14:H30)-SUM(I14:I30)</f>
        <v>0</v>
      </c>
      <c r="I275" s="780"/>
      <c r="J275" s="179"/>
      <c r="K275" s="801"/>
      <c r="L275" s="802"/>
      <c r="M275" s="779">
        <f>SUM(M14:M30)-SUM(N14:N30)</f>
        <v>0</v>
      </c>
      <c r="N275" s="780"/>
    </row>
    <row r="276" spans="1:14" ht="14.25" customHeight="1" x14ac:dyDescent="0.3">
      <c r="A276" s="117" t="s">
        <v>201</v>
      </c>
      <c r="B276" s="68"/>
      <c r="C276" s="68"/>
      <c r="D276" s="68"/>
      <c r="E276" s="68"/>
      <c r="F276" s="68"/>
      <c r="G276" s="141"/>
      <c r="H276" s="10"/>
      <c r="I276" s="10"/>
      <c r="J276" s="91"/>
      <c r="K276" s="91"/>
      <c r="L276" s="91"/>
      <c r="M276" s="10"/>
      <c r="N276" s="10"/>
    </row>
    <row r="277" spans="1:14" ht="26.25" customHeight="1" x14ac:dyDescent="0.3">
      <c r="A277" s="793" t="s">
        <v>202</v>
      </c>
      <c r="B277" s="793"/>
      <c r="C277" s="793"/>
      <c r="D277" s="793"/>
      <c r="E277" s="793"/>
      <c r="F277" s="793"/>
      <c r="G277" s="793"/>
      <c r="H277" s="793"/>
      <c r="I277" s="793"/>
      <c r="J277" s="793"/>
      <c r="K277" s="793"/>
      <c r="L277" s="793"/>
      <c r="M277" s="793"/>
      <c r="N277" s="793"/>
    </row>
    <row r="278" spans="1:14" ht="14.25" customHeight="1" x14ac:dyDescent="0.3">
      <c r="A278" s="166" t="s">
        <v>103</v>
      </c>
      <c r="B278" s="660" t="s">
        <v>346</v>
      </c>
      <c r="C278" s="660"/>
      <c r="D278" s="660"/>
      <c r="E278" s="660"/>
      <c r="F278" s="660"/>
      <c r="G278" s="660"/>
      <c r="H278" s="660"/>
      <c r="I278" s="660"/>
      <c r="J278" s="660"/>
      <c r="K278" s="660"/>
      <c r="L278" s="660"/>
      <c r="M278" s="660"/>
      <c r="N278" s="660"/>
    </row>
    <row r="279" spans="1:14" ht="24" customHeight="1" x14ac:dyDescent="0.3">
      <c r="A279" s="169" t="s">
        <v>164</v>
      </c>
      <c r="B279" s="660" t="s">
        <v>206</v>
      </c>
      <c r="C279" s="660"/>
      <c r="D279" s="660"/>
      <c r="E279" s="660"/>
      <c r="F279" s="660"/>
      <c r="G279" s="660"/>
      <c r="H279" s="660"/>
      <c r="I279" s="660"/>
      <c r="J279" s="660"/>
      <c r="K279" s="660"/>
      <c r="L279" s="660"/>
      <c r="M279" s="660"/>
      <c r="N279" s="660"/>
    </row>
    <row r="281" spans="1:14" ht="15.75" customHeight="1" x14ac:dyDescent="0.25">
      <c r="A281" s="601" t="s">
        <v>289</v>
      </c>
      <c r="B281" s="602"/>
      <c r="C281" s="602"/>
      <c r="D281" s="602"/>
      <c r="E281" s="602"/>
      <c r="F281" s="602"/>
      <c r="G281" s="602"/>
      <c r="H281" s="602"/>
      <c r="I281" s="602"/>
      <c r="J281" s="602"/>
      <c r="K281" s="602"/>
      <c r="L281" s="602"/>
      <c r="M281" s="602"/>
      <c r="N281" s="603"/>
    </row>
    <row r="282" spans="1:14" s="54" customFormat="1" ht="12" customHeight="1" x14ac:dyDescent="0.25">
      <c r="A282" s="105"/>
      <c r="B282" s="105"/>
      <c r="C282" s="105"/>
      <c r="D282" s="105"/>
      <c r="E282" s="910" t="s">
        <v>182</v>
      </c>
      <c r="F282" s="912"/>
      <c r="G282" s="153" t="s">
        <v>181</v>
      </c>
      <c r="H282" s="913" t="s">
        <v>253</v>
      </c>
      <c r="I282" s="914"/>
      <c r="J282" s="910" t="s">
        <v>177</v>
      </c>
      <c r="K282" s="911"/>
      <c r="L282" s="912"/>
      <c r="M282" s="910" t="s">
        <v>195</v>
      </c>
      <c r="N282" s="912"/>
    </row>
    <row r="283" spans="1:14" s="51" customFormat="1" ht="13.5" customHeight="1" x14ac:dyDescent="0.25">
      <c r="A283" s="637"/>
      <c r="B283" s="638"/>
      <c r="C283" s="638"/>
      <c r="D283" s="639"/>
      <c r="E283" s="620" t="s">
        <v>172</v>
      </c>
      <c r="F283" s="622"/>
      <c r="G283" s="806" t="s">
        <v>173</v>
      </c>
      <c r="H283" s="883" t="s">
        <v>179</v>
      </c>
      <c r="I283" s="622"/>
      <c r="J283" s="620" t="s">
        <v>150</v>
      </c>
      <c r="K283" s="621"/>
      <c r="L283" s="622"/>
      <c r="M283" s="620" t="s">
        <v>111</v>
      </c>
      <c r="N283" s="622"/>
    </row>
    <row r="284" spans="1:14" s="51" customFormat="1" ht="11.25" customHeight="1" x14ac:dyDescent="0.25">
      <c r="A284" s="640"/>
      <c r="B284" s="641"/>
      <c r="C284" s="641"/>
      <c r="D284" s="642"/>
      <c r="E284" s="623"/>
      <c r="F284" s="625"/>
      <c r="G284" s="807"/>
      <c r="H284" s="884"/>
      <c r="I284" s="625"/>
      <c r="J284" s="623"/>
      <c r="K284" s="624"/>
      <c r="L284" s="625"/>
      <c r="M284" s="623"/>
      <c r="N284" s="625"/>
    </row>
    <row r="285" spans="1:14" ht="14.25" customHeight="1" x14ac:dyDescent="0.3">
      <c r="A285" s="881" t="s">
        <v>120</v>
      </c>
      <c r="B285" s="881"/>
      <c r="C285" s="881"/>
      <c r="D285" s="882"/>
      <c r="E285" s="935"/>
      <c r="F285" s="936"/>
      <c r="G285" s="158"/>
      <c r="H285" s="925"/>
      <c r="I285" s="926"/>
      <c r="J285" s="162"/>
      <c r="K285" s="917"/>
      <c r="L285" s="918"/>
      <c r="M285" s="927"/>
      <c r="N285" s="926"/>
    </row>
    <row r="286" spans="1:14" x14ac:dyDescent="0.25">
      <c r="A286" s="17" t="s">
        <v>15</v>
      </c>
      <c r="B286" s="14"/>
      <c r="C286" s="14"/>
      <c r="D286" s="14"/>
      <c r="E286" s="791"/>
      <c r="F286" s="792"/>
      <c r="G286" s="157"/>
      <c r="H286" s="919"/>
      <c r="I286" s="787"/>
      <c r="J286" s="31"/>
      <c r="K286" s="786"/>
      <c r="L286" s="787"/>
      <c r="M286" s="817"/>
      <c r="N286" s="787"/>
    </row>
    <row r="287" spans="1:14" x14ac:dyDescent="0.25">
      <c r="A287" s="4"/>
      <c r="B287" s="245" t="s">
        <v>76</v>
      </c>
      <c r="C287" s="14"/>
      <c r="D287" s="14"/>
      <c r="E287" s="773" t="str">
        <f>IF(E154=" ",F154,-E154)</f>
        <v xml:space="preserve"> </v>
      </c>
      <c r="F287" s="774"/>
      <c r="G287" s="231"/>
      <c r="H287" s="871" t="str">
        <f>IF(H154=" ",I154,-H154)</f>
        <v xml:space="preserve"> </v>
      </c>
      <c r="I287" s="774"/>
      <c r="J287" s="184"/>
      <c r="K287" s="824">
        <f>+L154-K154</f>
        <v>0</v>
      </c>
      <c r="L287" s="774"/>
      <c r="M287" s="773" t="str">
        <f>IF(M154=" ",N154,-M154)</f>
        <v xml:space="preserve"> </v>
      </c>
      <c r="N287" s="774"/>
    </row>
    <row r="288" spans="1:14" x14ac:dyDescent="0.25">
      <c r="A288" s="42"/>
      <c r="B288" s="11" t="s">
        <v>121</v>
      </c>
      <c r="C288" s="14"/>
      <c r="D288" s="11"/>
      <c r="E288" s="737"/>
      <c r="F288" s="736"/>
      <c r="G288" s="157"/>
      <c r="H288" s="867"/>
      <c r="I288" s="736"/>
      <c r="J288" s="131"/>
      <c r="K288" s="735"/>
      <c r="L288" s="736"/>
      <c r="M288" s="737"/>
      <c r="N288" s="736"/>
    </row>
    <row r="289" spans="1:14" x14ac:dyDescent="0.25">
      <c r="B289" s="8"/>
      <c r="C289" s="13" t="s">
        <v>330</v>
      </c>
      <c r="D289" s="11"/>
      <c r="E289" s="773" t="str">
        <f>IF(E258=0," ",E258)</f>
        <v xml:space="preserve"> </v>
      </c>
      <c r="F289" s="774"/>
      <c r="G289" s="231"/>
      <c r="H289" s="871" t="str">
        <f>IF(H258=0," ",H258)</f>
        <v xml:space="preserve"> </v>
      </c>
      <c r="I289" s="774"/>
      <c r="J289" s="125"/>
      <c r="K289" s="723"/>
      <c r="L289" s="724"/>
      <c r="M289" s="725" t="str">
        <f>IF(IF(H289=" ",0,H289)+K289=0," ",IF(H289=" ",0,H289)+K289)</f>
        <v xml:space="preserve"> </v>
      </c>
      <c r="N289" s="726"/>
    </row>
    <row r="290" spans="1:14" x14ac:dyDescent="0.25">
      <c r="A290" s="42"/>
      <c r="B290" s="11"/>
      <c r="C290" s="14" t="s">
        <v>101</v>
      </c>
      <c r="D290" s="11"/>
      <c r="E290" s="737"/>
      <c r="F290" s="736"/>
      <c r="G290" s="157"/>
      <c r="H290" s="867"/>
      <c r="I290" s="736"/>
      <c r="J290" s="131"/>
      <c r="K290" s="735"/>
      <c r="L290" s="736"/>
      <c r="M290" s="737"/>
      <c r="N290" s="736"/>
    </row>
    <row r="291" spans="1:14" s="551" customFormat="1" x14ac:dyDescent="0.25">
      <c r="A291" s="6"/>
      <c r="B291" s="8"/>
      <c r="C291" s="696" t="s">
        <v>341</v>
      </c>
      <c r="D291" s="697"/>
      <c r="E291" s="773" t="str">
        <f>IF(E259=0," ",E259)</f>
        <v xml:space="preserve"> </v>
      </c>
      <c r="F291" s="774"/>
      <c r="G291" s="231"/>
      <c r="H291" s="871" t="str">
        <f>IF(H259=0," ",H259)</f>
        <v xml:space="preserve"> </v>
      </c>
      <c r="I291" s="774"/>
      <c r="J291" s="125"/>
      <c r="K291" s="723"/>
      <c r="L291" s="724"/>
      <c r="M291" s="725" t="str">
        <f>IF(IF(H291=" ",0,H291)+K291=0," ",IF(H291=" ",0,H291)+K291)</f>
        <v xml:space="preserve"> </v>
      </c>
      <c r="N291" s="726"/>
    </row>
    <row r="292" spans="1:14" x14ac:dyDescent="0.25">
      <c r="B292" s="61"/>
      <c r="C292" s="696" t="s">
        <v>168</v>
      </c>
      <c r="D292" s="697"/>
      <c r="E292" s="720"/>
      <c r="F292" s="721"/>
      <c r="G292" s="193">
        <f>G$5</f>
        <v>0</v>
      </c>
      <c r="H292" s="871" t="str">
        <f>IF((E292*G292)=0," ",ROUND((E292*G292),0))</f>
        <v xml:space="preserve"> </v>
      </c>
      <c r="I292" s="774"/>
      <c r="J292" s="125"/>
      <c r="K292" s="723"/>
      <c r="L292" s="724"/>
      <c r="M292" s="725" t="str">
        <f>IF(IF(H292=" ",0,H292)+K292=0," ",IF(H292=" ",0,H292)+K292)</f>
        <v xml:space="preserve"> </v>
      </c>
      <c r="N292" s="726"/>
    </row>
    <row r="293" spans="1:14" ht="12.75" customHeight="1" x14ac:dyDescent="0.25">
      <c r="B293" s="556" t="s">
        <v>123</v>
      </c>
      <c r="C293" s="556"/>
      <c r="D293" s="557"/>
      <c r="E293" s="737"/>
      <c r="F293" s="736"/>
      <c r="G293" s="199"/>
      <c r="H293" s="867"/>
      <c r="I293" s="736"/>
      <c r="J293" s="131"/>
      <c r="K293" s="735"/>
      <c r="L293" s="736"/>
      <c r="M293" s="737"/>
      <c r="N293" s="736"/>
    </row>
    <row r="294" spans="1:14" ht="12.75" customHeight="1" x14ac:dyDescent="0.25">
      <c r="B294" s="65"/>
      <c r="C294" s="67" t="s">
        <v>9</v>
      </c>
      <c r="D294" s="63"/>
      <c r="E294" s="720"/>
      <c r="F294" s="721"/>
      <c r="G294" s="157"/>
      <c r="H294" s="897"/>
      <c r="I294" s="721"/>
      <c r="J294" s="125"/>
      <c r="K294" s="723"/>
      <c r="L294" s="724"/>
      <c r="M294" s="725" t="str">
        <f t="shared" ref="M294:M301" si="32">IF(IF(H294=" ",0,H294)+K294=0," ",IF(H294=" ",0,H294)+K294)</f>
        <v xml:space="preserve"> </v>
      </c>
      <c r="N294" s="726"/>
    </row>
    <row r="295" spans="1:14" ht="12.75" customHeight="1" x14ac:dyDescent="0.25">
      <c r="B295" s="68"/>
      <c r="C295" s="67" t="s">
        <v>11</v>
      </c>
      <c r="D295" s="63"/>
      <c r="E295" s="720"/>
      <c r="F295" s="721"/>
      <c r="G295" s="157"/>
      <c r="H295" s="897"/>
      <c r="I295" s="721"/>
      <c r="J295" s="125"/>
      <c r="K295" s="723"/>
      <c r="L295" s="724"/>
      <c r="M295" s="725" t="str">
        <f t="shared" si="32"/>
        <v xml:space="preserve"> </v>
      </c>
      <c r="N295" s="726"/>
    </row>
    <row r="296" spans="1:14" ht="12.75" customHeight="1" x14ac:dyDescent="0.25">
      <c r="B296" s="68"/>
      <c r="C296" s="67" t="s">
        <v>338</v>
      </c>
      <c r="D296" s="63"/>
      <c r="E296" s="720"/>
      <c r="F296" s="721"/>
      <c r="G296" s="157"/>
      <c r="H296" s="897"/>
      <c r="I296" s="721"/>
      <c r="J296" s="125"/>
      <c r="K296" s="723"/>
      <c r="L296" s="724"/>
      <c r="M296" s="725" t="str">
        <f t="shared" si="32"/>
        <v xml:space="preserve"> </v>
      </c>
      <c r="N296" s="726"/>
    </row>
    <row r="297" spans="1:14" ht="12.75" customHeight="1" x14ac:dyDescent="0.25">
      <c r="B297" s="68"/>
      <c r="C297" s="67" t="s">
        <v>28</v>
      </c>
      <c r="D297" s="63"/>
      <c r="E297" s="720"/>
      <c r="F297" s="721"/>
      <c r="G297" s="157"/>
      <c r="H297" s="897"/>
      <c r="I297" s="721"/>
      <c r="J297" s="125"/>
      <c r="K297" s="723"/>
      <c r="L297" s="724"/>
      <c r="M297" s="725" t="str">
        <f t="shared" si="32"/>
        <v xml:space="preserve"> </v>
      </c>
      <c r="N297" s="726"/>
    </row>
    <row r="298" spans="1:14" ht="12.75" customHeight="1" x14ac:dyDescent="0.25">
      <c r="B298" s="68"/>
      <c r="C298" s="67" t="s">
        <v>339</v>
      </c>
      <c r="D298" s="63"/>
      <c r="E298" s="720"/>
      <c r="F298" s="721"/>
      <c r="G298" s="157"/>
      <c r="H298" s="897"/>
      <c r="I298" s="721"/>
      <c r="J298" s="125"/>
      <c r="K298" s="723"/>
      <c r="L298" s="724"/>
      <c r="M298" s="725" t="str">
        <f t="shared" si="32"/>
        <v xml:space="preserve"> </v>
      </c>
      <c r="N298" s="726"/>
    </row>
    <row r="299" spans="1:14" ht="12.75" customHeight="1" x14ac:dyDescent="0.25">
      <c r="B299" s="68"/>
      <c r="C299" s="67" t="s">
        <v>154</v>
      </c>
      <c r="D299" s="63"/>
      <c r="E299" s="720"/>
      <c r="F299" s="721"/>
      <c r="G299" s="157"/>
      <c r="H299" s="897"/>
      <c r="I299" s="721"/>
      <c r="J299" s="125"/>
      <c r="K299" s="723"/>
      <c r="L299" s="724"/>
      <c r="M299" s="725" t="str">
        <f t="shared" si="32"/>
        <v xml:space="preserve"> </v>
      </c>
      <c r="N299" s="726"/>
    </row>
    <row r="300" spans="1:14" ht="12.75" customHeight="1" x14ac:dyDescent="0.25">
      <c r="B300" s="68"/>
      <c r="C300" s="67" t="s">
        <v>44</v>
      </c>
      <c r="D300" s="63"/>
      <c r="E300" s="720"/>
      <c r="F300" s="721"/>
      <c r="G300" s="157"/>
      <c r="H300" s="897"/>
      <c r="I300" s="721"/>
      <c r="J300" s="125"/>
      <c r="K300" s="723"/>
      <c r="L300" s="724"/>
      <c r="M300" s="725" t="str">
        <f t="shared" si="32"/>
        <v xml:space="preserve"> </v>
      </c>
      <c r="N300" s="726"/>
    </row>
    <row r="301" spans="1:14" ht="12.75" customHeight="1" x14ac:dyDescent="0.25">
      <c r="B301" s="66"/>
      <c r="C301" s="67" t="s">
        <v>23</v>
      </c>
      <c r="D301" s="63"/>
      <c r="E301" s="720"/>
      <c r="F301" s="721"/>
      <c r="G301" s="157"/>
      <c r="H301" s="897"/>
      <c r="I301" s="721"/>
      <c r="J301" s="125"/>
      <c r="K301" s="723"/>
      <c r="L301" s="724"/>
      <c r="M301" s="725" t="str">
        <f t="shared" si="32"/>
        <v xml:space="preserve"> </v>
      </c>
      <c r="N301" s="726"/>
    </row>
    <row r="302" spans="1:14" ht="12.5" customHeight="1" x14ac:dyDescent="0.25">
      <c r="A302" s="868" t="s">
        <v>35</v>
      </c>
      <c r="B302" s="868"/>
      <c r="C302" s="868"/>
      <c r="D302" s="869"/>
      <c r="E302" s="737"/>
      <c r="F302" s="736"/>
      <c r="G302" s="199"/>
      <c r="H302" s="867"/>
      <c r="I302" s="736"/>
      <c r="J302" s="131"/>
      <c r="K302" s="480"/>
      <c r="L302" s="479"/>
      <c r="M302" s="737"/>
      <c r="N302" s="736"/>
    </row>
    <row r="303" spans="1:14" ht="12.75" customHeight="1" x14ac:dyDescent="0.25">
      <c r="B303" s="67" t="s">
        <v>322</v>
      </c>
      <c r="C303" s="67"/>
      <c r="D303" s="63"/>
      <c r="E303" s="772"/>
      <c r="F303" s="752"/>
      <c r="G303" s="193">
        <f>G$5</f>
        <v>0</v>
      </c>
      <c r="H303" s="871" t="str">
        <f>IF((E303*G303)=0," ",ROUND((E303*G303),0))</f>
        <v xml:space="preserve"> </v>
      </c>
      <c r="I303" s="774"/>
      <c r="J303" s="125"/>
      <c r="K303" s="723"/>
      <c r="L303" s="724"/>
      <c r="M303" s="725" t="str">
        <f>IF(IF(H303=" ",0,H303)+K303=0," ",IF(H303=" ",0,H303)+K303)</f>
        <v xml:space="preserve"> </v>
      </c>
      <c r="N303" s="726"/>
    </row>
    <row r="304" spans="1:14" ht="12.75" customHeight="1" x14ac:dyDescent="0.25">
      <c r="B304" s="67" t="s">
        <v>343</v>
      </c>
      <c r="C304" s="67"/>
      <c r="D304" s="63"/>
      <c r="E304" s="773" t="str">
        <f>IF(E257=0," ",E257)</f>
        <v xml:space="preserve"> </v>
      </c>
      <c r="F304" s="774"/>
      <c r="G304" s="231"/>
      <c r="H304" s="871" t="str">
        <f>IF(H257=0," ",H257)</f>
        <v xml:space="preserve"> </v>
      </c>
      <c r="I304" s="774"/>
      <c r="J304" s="125"/>
      <c r="K304" s="723"/>
      <c r="L304" s="724"/>
      <c r="M304" s="725" t="str">
        <f>IF(IF(H304=" ",0,H304)+K304=0," ",IF(H304=" ",0,H304)+K304)</f>
        <v xml:space="preserve"> </v>
      </c>
      <c r="N304" s="726"/>
    </row>
    <row r="305" spans="1:14" ht="12.75" customHeight="1" x14ac:dyDescent="0.25">
      <c r="B305" s="67" t="s">
        <v>323</v>
      </c>
      <c r="C305" s="67"/>
      <c r="D305" s="63"/>
      <c r="E305" s="773" t="str">
        <f>IF(-E202+F202=0," ",-E202+F202)</f>
        <v xml:space="preserve"> </v>
      </c>
      <c r="F305" s="774"/>
      <c r="G305" s="231"/>
      <c r="H305" s="871" t="str">
        <f>IF(-IF(H202=" ",0,H202)+IF(I202=" ",0,I202)=0," ",-IF(H202=" ",0,H202)+IF(I202=" ",0,I202))</f>
        <v xml:space="preserve"> </v>
      </c>
      <c r="I305" s="774"/>
      <c r="J305" s="125"/>
      <c r="K305" s="723"/>
      <c r="L305" s="724"/>
      <c r="M305" s="725" t="str">
        <f>IF(IF(H305=" ",0,H305)+K305=0," ",IF(H305=" ",0,H305)+K305)</f>
        <v xml:space="preserve"> </v>
      </c>
      <c r="N305" s="726"/>
    </row>
    <row r="306" spans="1:14" ht="12.75" customHeight="1" x14ac:dyDescent="0.25">
      <c r="B306" s="67" t="s">
        <v>344</v>
      </c>
      <c r="C306" s="67"/>
      <c r="D306" s="63"/>
      <c r="E306" s="772"/>
      <c r="F306" s="752"/>
      <c r="G306" s="193">
        <f>G$5</f>
        <v>0</v>
      </c>
      <c r="H306" s="871" t="str">
        <f>IF((E306*G306)=0," ",ROUND((E306*G306),0))</f>
        <v xml:space="preserve"> </v>
      </c>
      <c r="I306" s="774"/>
      <c r="J306" s="125"/>
      <c r="K306" s="723"/>
      <c r="L306" s="724"/>
      <c r="M306" s="725" t="str">
        <f>IF(IF(H306=" ",0,H306)+K306=0," ",IF(H306=" ",0,H306)+K306)</f>
        <v xml:space="preserve"> </v>
      </c>
      <c r="N306" s="726"/>
    </row>
    <row r="307" spans="1:14" ht="12.75" customHeight="1" x14ac:dyDescent="0.25">
      <c r="A307" s="599" t="s">
        <v>170</v>
      </c>
      <c r="B307" s="599"/>
      <c r="C307" s="599"/>
      <c r="D307" s="600"/>
      <c r="E307" s="784"/>
      <c r="F307" s="785"/>
      <c r="G307" s="220"/>
      <c r="H307" s="867"/>
      <c r="I307" s="736"/>
      <c r="J307" s="131"/>
      <c r="K307" s="480"/>
      <c r="L307" s="479"/>
      <c r="M307" s="737"/>
      <c r="N307" s="736"/>
    </row>
    <row r="308" spans="1:14" ht="37.5" customHeight="1" x14ac:dyDescent="0.25">
      <c r="B308" s="556" t="s">
        <v>273</v>
      </c>
      <c r="C308" s="556"/>
      <c r="D308" s="557"/>
      <c r="E308" s="737"/>
      <c r="F308" s="736"/>
      <c r="G308" s="199"/>
      <c r="H308" s="867"/>
      <c r="I308" s="736"/>
      <c r="J308" s="131"/>
      <c r="K308" s="735"/>
      <c r="L308" s="736"/>
      <c r="M308" s="737"/>
      <c r="N308" s="736"/>
    </row>
    <row r="309" spans="1:14" ht="12.75" customHeight="1" x14ac:dyDescent="0.25">
      <c r="C309" s="67" t="s">
        <v>93</v>
      </c>
      <c r="D309" s="63"/>
      <c r="E309" s="773" t="str">
        <f>IF(-E206+F206=0," ",-E206+F206)</f>
        <v xml:space="preserve"> </v>
      </c>
      <c r="F309" s="774"/>
      <c r="G309" s="231"/>
      <c r="H309" s="871" t="str">
        <f>IF(-IF(H206=" ",0,H206)+IF(I206=" ",0,I206)=0," ",-IF(H206=" ",0,H206)+IF(I206=" ",0,I206))</f>
        <v xml:space="preserve"> </v>
      </c>
      <c r="I309" s="774"/>
      <c r="J309" s="125"/>
      <c r="K309" s="723"/>
      <c r="L309" s="724"/>
      <c r="M309" s="725" t="str">
        <f>IF(IF(H309=" ",0,H309)+K309=0," ",IF(H309=" ",0,H309)+K309)</f>
        <v xml:space="preserve"> </v>
      </c>
      <c r="N309" s="726"/>
    </row>
    <row r="310" spans="1:14" ht="12.75" customHeight="1" x14ac:dyDescent="0.25">
      <c r="C310" s="67" t="s">
        <v>125</v>
      </c>
      <c r="D310" s="63"/>
      <c r="E310" s="773" t="str">
        <f>IF(-E166+F166=0," ",-E166+F166)</f>
        <v xml:space="preserve"> </v>
      </c>
      <c r="F310" s="774"/>
      <c r="G310" s="231"/>
      <c r="H310" s="871" t="str">
        <f>IF(-IF(H166=" ",0,H166)+IF(I166=" ",0,I166)=0," ",-IF(H166=" ",0,H166)+IF(I166=" ",0,I166))</f>
        <v xml:space="preserve"> </v>
      </c>
      <c r="I310" s="774"/>
      <c r="J310" s="125"/>
      <c r="K310" s="723"/>
      <c r="L310" s="724"/>
      <c r="M310" s="725" t="str">
        <f>IF(IF(H310=" ",0,H310)+K310=0," ",IF(H310=" ",0,H310)+K310)</f>
        <v xml:space="preserve"> </v>
      </c>
      <c r="N310" s="726"/>
    </row>
    <row r="311" spans="1:14" ht="13.5" customHeight="1" x14ac:dyDescent="0.25">
      <c r="B311" s="556" t="s">
        <v>213</v>
      </c>
      <c r="C311" s="556"/>
      <c r="D311" s="557"/>
      <c r="E311" s="737"/>
      <c r="F311" s="736"/>
      <c r="G311" s="199"/>
      <c r="H311" s="867"/>
      <c r="I311" s="736"/>
      <c r="J311" s="131"/>
      <c r="K311" s="735"/>
      <c r="L311" s="736"/>
      <c r="M311" s="737"/>
      <c r="N311" s="736"/>
    </row>
    <row r="312" spans="1:14" ht="12.75" customHeight="1" x14ac:dyDescent="0.25">
      <c r="C312" s="67" t="s">
        <v>198</v>
      </c>
      <c r="D312" s="63"/>
      <c r="E312" s="772"/>
      <c r="F312" s="752"/>
      <c r="G312" s="157"/>
      <c r="H312" s="933"/>
      <c r="I312" s="752"/>
      <c r="J312" s="125"/>
      <c r="K312" s="723"/>
      <c r="L312" s="724"/>
      <c r="M312" s="725" t="str">
        <f>IF(IF(H312=" ",0,H312)+K312=0," ",IF(H312=" ",0,H312)+K312)</f>
        <v xml:space="preserve"> </v>
      </c>
      <c r="N312" s="726"/>
    </row>
    <row r="313" spans="1:14" ht="12.75" customHeight="1" x14ac:dyDescent="0.25">
      <c r="C313" s="67" t="s">
        <v>214</v>
      </c>
      <c r="D313" s="63"/>
      <c r="E313" s="772"/>
      <c r="F313" s="752"/>
      <c r="G313" s="157"/>
      <c r="H313" s="933"/>
      <c r="I313" s="752"/>
      <c r="J313" s="125"/>
      <c r="K313" s="723"/>
      <c r="L313" s="724"/>
      <c r="M313" s="725" t="str">
        <f>IF(IF(H313=" ",0,H313)+K313=0," ",IF(H313=" ",0,H313)+K313)</f>
        <v xml:space="preserve"> </v>
      </c>
      <c r="N313" s="726"/>
    </row>
    <row r="314" spans="1:14" ht="12.75" customHeight="1" x14ac:dyDescent="0.25">
      <c r="A314" s="7" t="s">
        <v>126</v>
      </c>
      <c r="B314" s="67"/>
      <c r="C314" s="67"/>
      <c r="D314" s="63"/>
      <c r="E314" s="737"/>
      <c r="F314" s="736"/>
      <c r="G314" s="199"/>
      <c r="H314" s="867"/>
      <c r="I314" s="736"/>
      <c r="J314" s="131"/>
      <c r="K314" s="480"/>
      <c r="L314" s="479"/>
      <c r="M314" s="737"/>
      <c r="N314" s="736"/>
    </row>
    <row r="315" spans="1:14" ht="12.75" customHeight="1" x14ac:dyDescent="0.25">
      <c r="B315" s="67" t="s">
        <v>127</v>
      </c>
      <c r="C315" s="67"/>
      <c r="D315" s="63"/>
      <c r="E315" s="720"/>
      <c r="F315" s="721"/>
      <c r="G315" s="193">
        <f t="shared" ref="G315:G321" si="33">G$5</f>
        <v>0</v>
      </c>
      <c r="H315" s="871" t="str">
        <f t="shared" ref="H315:H321" si="34">IF((E315*G315)=0," ",ROUND((E315*G315),0))</f>
        <v xml:space="preserve"> </v>
      </c>
      <c r="I315" s="774"/>
      <c r="J315" s="125"/>
      <c r="K315" s="723"/>
      <c r="L315" s="724"/>
      <c r="M315" s="725" t="str">
        <f t="shared" ref="M315:M321" si="35">IF(IF(H315=" ",0,H315)+K315=0," ",IF(H315=" ",0,H315)+K315)</f>
        <v xml:space="preserve"> </v>
      </c>
      <c r="N315" s="726"/>
    </row>
    <row r="316" spans="1:14" ht="12.75" customHeight="1" x14ac:dyDescent="0.25">
      <c r="B316" s="67" t="s">
        <v>50</v>
      </c>
      <c r="C316" s="67"/>
      <c r="D316" s="63"/>
      <c r="E316" s="720"/>
      <c r="F316" s="721"/>
      <c r="G316" s="193">
        <f t="shared" si="33"/>
        <v>0</v>
      </c>
      <c r="H316" s="871" t="str">
        <f t="shared" si="34"/>
        <v xml:space="preserve"> </v>
      </c>
      <c r="I316" s="774"/>
      <c r="J316" s="125"/>
      <c r="K316" s="723"/>
      <c r="L316" s="724"/>
      <c r="M316" s="725" t="str">
        <f t="shared" si="35"/>
        <v xml:space="preserve"> </v>
      </c>
      <c r="N316" s="726"/>
    </row>
    <row r="317" spans="1:14" ht="12.75" customHeight="1" x14ac:dyDescent="0.25">
      <c r="B317" s="67" t="s">
        <v>128</v>
      </c>
      <c r="C317" s="67"/>
      <c r="D317" s="63"/>
      <c r="E317" s="720"/>
      <c r="F317" s="721"/>
      <c r="G317" s="157"/>
      <c r="H317" s="897"/>
      <c r="I317" s="721"/>
      <c r="J317" s="125"/>
      <c r="K317" s="723"/>
      <c r="L317" s="724"/>
      <c r="M317" s="725" t="str">
        <f t="shared" si="35"/>
        <v xml:space="preserve"> </v>
      </c>
      <c r="N317" s="726"/>
    </row>
    <row r="318" spans="1:14" ht="12.75" customHeight="1" x14ac:dyDescent="0.25">
      <c r="B318" s="67" t="s">
        <v>171</v>
      </c>
      <c r="C318" s="67"/>
      <c r="D318" s="63"/>
      <c r="E318" s="720"/>
      <c r="F318" s="721"/>
      <c r="G318" s="157"/>
      <c r="H318" s="897"/>
      <c r="I318" s="721"/>
      <c r="J318" s="125"/>
      <c r="K318" s="723"/>
      <c r="L318" s="724"/>
      <c r="M318" s="725" t="str">
        <f t="shared" si="35"/>
        <v xml:space="preserve"> </v>
      </c>
      <c r="N318" s="726"/>
    </row>
    <row r="319" spans="1:14" x14ac:dyDescent="0.25">
      <c r="A319" s="42"/>
      <c r="B319" s="11" t="s">
        <v>101</v>
      </c>
      <c r="C319" s="14"/>
      <c r="D319" s="11"/>
      <c r="E319" s="737"/>
      <c r="F319" s="736"/>
      <c r="G319" s="157"/>
      <c r="H319" s="867"/>
      <c r="I319" s="736"/>
      <c r="J319" s="131"/>
      <c r="K319" s="735"/>
      <c r="L319" s="736"/>
      <c r="M319" s="737" t="str">
        <f t="shared" si="35"/>
        <v xml:space="preserve"> </v>
      </c>
      <c r="N319" s="736"/>
    </row>
    <row r="320" spans="1:14" ht="12.75" customHeight="1" x14ac:dyDescent="0.25">
      <c r="B320" s="696" t="s">
        <v>122</v>
      </c>
      <c r="C320" s="696"/>
      <c r="D320" s="697"/>
      <c r="E320" s="720"/>
      <c r="F320" s="721"/>
      <c r="G320" s="193">
        <f t="shared" si="33"/>
        <v>0</v>
      </c>
      <c r="H320" s="871" t="str">
        <f t="shared" si="34"/>
        <v xml:space="preserve"> </v>
      </c>
      <c r="I320" s="774"/>
      <c r="J320" s="125"/>
      <c r="K320" s="723"/>
      <c r="L320" s="724"/>
      <c r="M320" s="725" t="str">
        <f t="shared" si="35"/>
        <v xml:space="preserve"> </v>
      </c>
      <c r="N320" s="726"/>
    </row>
    <row r="321" spans="1:14" ht="12.75" customHeight="1" x14ac:dyDescent="0.25">
      <c r="B321" s="895" t="s">
        <v>122</v>
      </c>
      <c r="C321" s="895"/>
      <c r="D321" s="896"/>
      <c r="E321" s="760"/>
      <c r="F321" s="761"/>
      <c r="G321" s="224">
        <f t="shared" si="33"/>
        <v>0</v>
      </c>
      <c r="H321" s="872" t="str">
        <f t="shared" si="34"/>
        <v xml:space="preserve"> </v>
      </c>
      <c r="I321" s="873"/>
      <c r="J321" s="126"/>
      <c r="K321" s="874"/>
      <c r="L321" s="875"/>
      <c r="M321" s="876" t="str">
        <f t="shared" si="35"/>
        <v xml:space="preserve"> </v>
      </c>
      <c r="N321" s="877"/>
    </row>
    <row r="322" spans="1:14" ht="15" customHeight="1" x14ac:dyDescent="0.3">
      <c r="A322" s="635" t="s">
        <v>235</v>
      </c>
      <c r="B322" s="635"/>
      <c r="C322" s="635"/>
      <c r="D322" s="636"/>
      <c r="E322" s="740">
        <f>SUM(E287:F321)</f>
        <v>0</v>
      </c>
      <c r="F322" s="741"/>
      <c r="G322" s="268"/>
      <c r="H322" s="878">
        <f>SUM(H287:I321)</f>
        <v>0</v>
      </c>
      <c r="I322" s="741"/>
      <c r="J322" s="132"/>
      <c r="K322" s="803">
        <f>SUM(K287:L321)</f>
        <v>0</v>
      </c>
      <c r="L322" s="741"/>
      <c r="M322" s="740">
        <f>SUM(M287:N321)</f>
        <v>0</v>
      </c>
      <c r="N322" s="741"/>
    </row>
    <row r="323" spans="1:14" ht="14.25" customHeight="1" x14ac:dyDescent="0.25">
      <c r="A323" s="885" t="s">
        <v>256</v>
      </c>
      <c r="B323" s="885"/>
      <c r="C323" s="885"/>
      <c r="D323" s="886"/>
      <c r="E323" s="887"/>
      <c r="F323" s="888"/>
      <c r="G323" s="304">
        <f>G$4</f>
        <v>0</v>
      </c>
      <c r="H323" s="889" t="str">
        <f>IF((E323*G323)=0," ",ROUND((E323*G323),0))</f>
        <v xml:space="preserve"> </v>
      </c>
      <c r="I323" s="890"/>
      <c r="J323" s="214"/>
      <c r="K323" s="891"/>
      <c r="L323" s="892"/>
      <c r="M323" s="893" t="str">
        <f>IF(IF(H323=" ",0,H323)+K323=0," ",IF(H323=" ",0,H323)+K323)</f>
        <v xml:space="preserve"> </v>
      </c>
      <c r="N323" s="894"/>
    </row>
    <row r="324" spans="1:14" ht="14.25" customHeight="1" x14ac:dyDescent="0.25">
      <c r="A324" s="858" t="s">
        <v>284</v>
      </c>
      <c r="B324" s="858"/>
      <c r="C324" s="858"/>
      <c r="D324" s="859"/>
      <c r="E324" s="760"/>
      <c r="F324" s="761"/>
      <c r="G324" s="271">
        <f>G$4</f>
        <v>0</v>
      </c>
      <c r="H324" s="937" t="str">
        <f>IF((E324*G324)=0," ",ROUND((E324*G324),0))</f>
        <v xml:space="preserve"> </v>
      </c>
      <c r="I324" s="855"/>
      <c r="J324" s="125"/>
      <c r="K324" s="874"/>
      <c r="L324" s="875"/>
      <c r="M324" s="856" t="str">
        <f>IF(IF(H324=" ",0,H324)+K324=0," ",IF(H324=" ",0,H324)+K324)</f>
        <v xml:space="preserve"> </v>
      </c>
      <c r="N324" s="857"/>
    </row>
    <row r="325" spans="1:14" ht="14.25" customHeight="1" x14ac:dyDescent="0.3">
      <c r="A325" s="635" t="s">
        <v>257</v>
      </c>
      <c r="B325" s="635"/>
      <c r="C325" s="635"/>
      <c r="D325" s="636"/>
      <c r="E325" s="740">
        <f>SUM(E323:F324)</f>
        <v>0</v>
      </c>
      <c r="F325" s="741"/>
      <c r="G325" s="268"/>
      <c r="H325" s="878">
        <f>SUM(H323:I324)</f>
        <v>0</v>
      </c>
      <c r="I325" s="741"/>
      <c r="J325" s="267"/>
      <c r="K325" s="742">
        <f>SUM(K323:L324)</f>
        <v>0</v>
      </c>
      <c r="L325" s="741"/>
      <c r="M325" s="740">
        <f>SUM(M323:N324)</f>
        <v>0</v>
      </c>
      <c r="N325" s="741"/>
    </row>
    <row r="326" spans="1:14" x14ac:dyDescent="0.25">
      <c r="A326" s="206" t="s">
        <v>157</v>
      </c>
      <c r="B326" s="207"/>
      <c r="C326" s="207"/>
      <c r="D326" s="207"/>
      <c r="E326" s="777"/>
      <c r="F326" s="778"/>
      <c r="G326" s="269"/>
      <c r="H326" s="898"/>
      <c r="I326" s="861"/>
      <c r="J326" s="270"/>
      <c r="K326" s="899">
        <f>-H326</f>
        <v>0</v>
      </c>
      <c r="L326" s="900"/>
      <c r="M326" s="811">
        <f>IF(ISERROR(OR(H326,K326)),"",H326+K326)</f>
        <v>0</v>
      </c>
      <c r="N326" s="812"/>
    </row>
    <row r="327" spans="1:14" ht="24" customHeight="1" x14ac:dyDescent="0.3">
      <c r="A327" s="593" t="s">
        <v>130</v>
      </c>
      <c r="B327" s="593"/>
      <c r="C327" s="593"/>
      <c r="D327" s="594"/>
      <c r="E327" s="740">
        <f>SUM(E322,E325,E326)</f>
        <v>0</v>
      </c>
      <c r="F327" s="741"/>
      <c r="G327" s="228"/>
      <c r="H327" s="878">
        <f>SUM(H322,H325,H326)</f>
        <v>0</v>
      </c>
      <c r="I327" s="741"/>
      <c r="J327" s="267"/>
      <c r="K327" s="742">
        <f>SUM(K322,K325,K326)</f>
        <v>0</v>
      </c>
      <c r="L327" s="741"/>
      <c r="M327" s="740">
        <f>SUM(M322,M325,M326)</f>
        <v>0</v>
      </c>
      <c r="N327" s="741"/>
    </row>
    <row r="328" spans="1:14" ht="14.25" customHeight="1" x14ac:dyDescent="0.3">
      <c r="A328" s="117" t="s">
        <v>201</v>
      </c>
      <c r="B328" s="68"/>
      <c r="C328" s="68"/>
      <c r="D328" s="68"/>
      <c r="E328" s="68"/>
      <c r="F328" s="68"/>
      <c r="G328" s="141"/>
      <c r="H328" s="10"/>
      <c r="I328" s="10"/>
      <c r="J328" s="91"/>
      <c r="K328" s="91"/>
      <c r="L328" s="91"/>
      <c r="M328" s="10"/>
      <c r="N328" s="10"/>
    </row>
    <row r="329" spans="1:14" ht="26.25" customHeight="1" x14ac:dyDescent="0.3">
      <c r="A329" s="793" t="s">
        <v>203</v>
      </c>
      <c r="B329" s="793"/>
      <c r="C329" s="793"/>
      <c r="D329" s="793"/>
      <c r="E329" s="793"/>
      <c r="F329" s="793"/>
      <c r="G329" s="793"/>
      <c r="H329" s="793"/>
      <c r="I329" s="793"/>
      <c r="J329" s="793"/>
      <c r="K329" s="793"/>
      <c r="L329" s="793"/>
      <c r="M329" s="793"/>
      <c r="N329" s="793"/>
    </row>
    <row r="330" spans="1:14" s="113" customFormat="1" ht="24.75" customHeight="1" x14ac:dyDescent="0.3">
      <c r="A330" s="167" t="s">
        <v>103</v>
      </c>
      <c r="B330" s="660" t="s">
        <v>347</v>
      </c>
      <c r="C330" s="660"/>
      <c r="D330" s="660"/>
      <c r="E330" s="660"/>
      <c r="F330" s="660"/>
      <c r="G330" s="660"/>
      <c r="H330" s="660"/>
      <c r="I330" s="660"/>
      <c r="J330" s="660"/>
      <c r="K330" s="660"/>
      <c r="L330" s="660"/>
      <c r="M330" s="660"/>
      <c r="N330" s="660"/>
    </row>
    <row r="331" spans="1:14" s="113" customFormat="1" ht="13" x14ac:dyDescent="0.3">
      <c r="A331" s="167"/>
      <c r="B331" s="103"/>
      <c r="C331" s="103"/>
      <c r="D331" s="103"/>
      <c r="E331" s="103"/>
      <c r="F331" s="103"/>
      <c r="G331" s="103"/>
      <c r="H331" s="103"/>
      <c r="I331" s="103"/>
      <c r="J331" s="103"/>
      <c r="K331" s="103"/>
      <c r="L331" s="103"/>
      <c r="M331" s="103"/>
      <c r="N331" s="103"/>
    </row>
    <row r="332" spans="1:14" ht="15.75" customHeight="1" x14ac:dyDescent="0.25">
      <c r="A332" s="601" t="s">
        <v>289</v>
      </c>
      <c r="B332" s="602"/>
      <c r="C332" s="602"/>
      <c r="D332" s="602"/>
      <c r="E332" s="602"/>
      <c r="F332" s="602"/>
      <c r="G332" s="602"/>
      <c r="H332" s="602"/>
      <c r="I332" s="602"/>
      <c r="J332" s="602"/>
      <c r="K332" s="602"/>
      <c r="L332" s="602"/>
      <c r="M332" s="602"/>
      <c r="N332" s="603"/>
    </row>
    <row r="333" spans="1:14" s="54" customFormat="1" ht="12" customHeight="1" x14ac:dyDescent="0.25">
      <c r="A333" s="105"/>
      <c r="B333" s="105"/>
      <c r="C333" s="105"/>
      <c r="D333" s="105"/>
      <c r="E333" s="910" t="s">
        <v>182</v>
      </c>
      <c r="F333" s="912"/>
      <c r="G333" s="153" t="s">
        <v>181</v>
      </c>
      <c r="H333" s="913" t="s">
        <v>178</v>
      </c>
      <c r="I333" s="914"/>
      <c r="J333" s="910" t="s">
        <v>177</v>
      </c>
      <c r="K333" s="911"/>
      <c r="L333" s="912"/>
      <c r="M333" s="910" t="s">
        <v>195</v>
      </c>
      <c r="N333" s="912"/>
    </row>
    <row r="334" spans="1:14" s="51" customFormat="1" ht="13.5" customHeight="1" x14ac:dyDescent="0.25">
      <c r="A334" s="637"/>
      <c r="B334" s="638"/>
      <c r="C334" s="638"/>
      <c r="D334" s="639"/>
      <c r="E334" s="620" t="s">
        <v>172</v>
      </c>
      <c r="F334" s="622"/>
      <c r="G334" s="806" t="s">
        <v>173</v>
      </c>
      <c r="H334" s="883" t="s">
        <v>179</v>
      </c>
      <c r="I334" s="622"/>
      <c r="J334" s="620" t="s">
        <v>150</v>
      </c>
      <c r="K334" s="621"/>
      <c r="L334" s="622"/>
      <c r="M334" s="620" t="s">
        <v>111</v>
      </c>
      <c r="N334" s="622"/>
    </row>
    <row r="335" spans="1:14" s="51" customFormat="1" ht="11.25" customHeight="1" x14ac:dyDescent="0.25">
      <c r="A335" s="640"/>
      <c r="B335" s="641"/>
      <c r="C335" s="641"/>
      <c r="D335" s="642"/>
      <c r="E335" s="623"/>
      <c r="F335" s="625"/>
      <c r="G335" s="807"/>
      <c r="H335" s="884"/>
      <c r="I335" s="625"/>
      <c r="J335" s="623"/>
      <c r="K335" s="624"/>
      <c r="L335" s="625"/>
      <c r="M335" s="623"/>
      <c r="N335" s="625"/>
    </row>
    <row r="336" spans="1:14" ht="14.25" customHeight="1" x14ac:dyDescent="0.3">
      <c r="A336" s="881" t="s">
        <v>131</v>
      </c>
      <c r="B336" s="881"/>
      <c r="C336" s="881"/>
      <c r="D336" s="882"/>
      <c r="E336" s="935"/>
      <c r="F336" s="936"/>
      <c r="G336" s="158"/>
      <c r="H336" s="925"/>
      <c r="I336" s="926"/>
      <c r="J336" s="58"/>
      <c r="K336" s="917"/>
      <c r="L336" s="918"/>
      <c r="M336" s="927"/>
      <c r="N336" s="926"/>
    </row>
    <row r="337" spans="1:14" x14ac:dyDescent="0.25">
      <c r="A337" s="11" t="s">
        <v>132</v>
      </c>
      <c r="B337" s="110"/>
      <c r="C337" s="110"/>
      <c r="D337" s="110"/>
      <c r="E337" s="737"/>
      <c r="F337" s="736"/>
      <c r="G337" s="157"/>
      <c r="H337" s="867"/>
      <c r="I337" s="736"/>
      <c r="J337" s="131"/>
      <c r="K337" s="735"/>
      <c r="L337" s="736"/>
      <c r="M337" s="737"/>
      <c r="N337" s="736"/>
    </row>
    <row r="338" spans="1:14" x14ac:dyDescent="0.25">
      <c r="A338" s="11"/>
      <c r="B338" s="11" t="s">
        <v>327</v>
      </c>
      <c r="C338" s="14"/>
      <c r="D338" s="11"/>
      <c r="E338" s="720"/>
      <c r="F338" s="721"/>
      <c r="G338" s="200">
        <f>G$5</f>
        <v>0</v>
      </c>
      <c r="H338" s="871" t="str">
        <f>IF((E338*G338)=0," ",ROUND((E338*G338),0))</f>
        <v xml:space="preserve"> </v>
      </c>
      <c r="I338" s="774"/>
      <c r="J338" s="125"/>
      <c r="K338" s="723"/>
      <c r="L338" s="724"/>
      <c r="M338" s="725" t="str">
        <f>IF(IF(H338=" ",0,H338)+K338=0," ",IF(H338=" ",0,H338)+K338)</f>
        <v xml:space="preserve"> </v>
      </c>
      <c r="N338" s="726"/>
    </row>
    <row r="339" spans="1:14" x14ac:dyDescent="0.25">
      <c r="A339" s="11"/>
      <c r="B339" s="11" t="s">
        <v>328</v>
      </c>
      <c r="C339" s="14"/>
      <c r="D339" s="11"/>
      <c r="E339" s="720"/>
      <c r="F339" s="721"/>
      <c r="G339" s="200">
        <f>G$5</f>
        <v>0</v>
      </c>
      <c r="H339" s="871" t="str">
        <f>IF((E339*G339)=0," ",ROUND((E339*G339),0))</f>
        <v xml:space="preserve"> </v>
      </c>
      <c r="I339" s="774"/>
      <c r="J339" s="125"/>
      <c r="K339" s="723"/>
      <c r="L339" s="724"/>
      <c r="M339" s="725" t="str">
        <f>IF(IF(H339=" ",0,H339)+K339=0," ",IF(H339=" ",0,H339)+K339)</f>
        <v xml:space="preserve"> </v>
      </c>
      <c r="N339" s="726"/>
    </row>
    <row r="340" spans="1:14" x14ac:dyDescent="0.25">
      <c r="A340" s="11" t="s">
        <v>133</v>
      </c>
      <c r="B340" s="11"/>
      <c r="C340" s="14"/>
      <c r="D340" s="11"/>
      <c r="E340" s="737"/>
      <c r="F340" s="736"/>
      <c r="G340" s="157"/>
      <c r="H340" s="867"/>
      <c r="I340" s="736"/>
      <c r="J340" s="131"/>
      <c r="K340" s="735"/>
      <c r="L340" s="736"/>
      <c r="M340" s="737"/>
      <c r="N340" s="736"/>
    </row>
    <row r="341" spans="1:14" x14ac:dyDescent="0.25">
      <c r="A341" s="11"/>
      <c r="B341" s="11" t="s">
        <v>329</v>
      </c>
      <c r="C341" s="14"/>
      <c r="D341" s="11"/>
      <c r="E341" s="720"/>
      <c r="F341" s="721"/>
      <c r="G341" s="200">
        <f>G$5</f>
        <v>0</v>
      </c>
      <c r="H341" s="871" t="str">
        <f>IF((E341*G341)=0," ",ROUND((E341*G341),0))</f>
        <v xml:space="preserve"> </v>
      </c>
      <c r="I341" s="774"/>
      <c r="J341" s="125"/>
      <c r="K341" s="723"/>
      <c r="L341" s="724"/>
      <c r="M341" s="725" t="str">
        <f>IF(IF(H341=" ",0,H341)+K341=0," ",IF(H341=" ",0,H341)+K341)</f>
        <v xml:space="preserve"> </v>
      </c>
      <c r="N341" s="726"/>
    </row>
    <row r="342" spans="1:14" x14ac:dyDescent="0.25">
      <c r="A342" s="11"/>
      <c r="B342" s="11" t="s">
        <v>101</v>
      </c>
      <c r="C342" s="14"/>
      <c r="D342" s="11"/>
      <c r="E342" s="720"/>
      <c r="F342" s="721"/>
      <c r="G342" s="200">
        <f>G$5</f>
        <v>0</v>
      </c>
      <c r="H342" s="871" t="str">
        <f>IF((E342*G342)=0," ",ROUND((E342*G342),0))</f>
        <v xml:space="preserve"> </v>
      </c>
      <c r="I342" s="774"/>
      <c r="J342" s="125"/>
      <c r="K342" s="723"/>
      <c r="L342" s="724"/>
      <c r="M342" s="725" t="str">
        <f>IF(IF(H342=" ",0,H342)+K342=0," ",IF(H342=" ",0,H342)+K342)</f>
        <v xml:space="preserve"> </v>
      </c>
      <c r="N342" s="726"/>
    </row>
    <row r="343" spans="1:14" x14ac:dyDescent="0.25">
      <c r="A343" s="11" t="s">
        <v>134</v>
      </c>
      <c r="B343" s="11"/>
      <c r="C343" s="71"/>
      <c r="D343" s="72"/>
      <c r="E343" s="737"/>
      <c r="F343" s="736"/>
      <c r="G343" s="157"/>
      <c r="H343" s="867"/>
      <c r="I343" s="736"/>
      <c r="J343" s="131"/>
      <c r="K343" s="735"/>
      <c r="L343" s="736"/>
      <c r="M343" s="737"/>
      <c r="N343" s="736"/>
    </row>
    <row r="344" spans="1:14" x14ac:dyDescent="0.25">
      <c r="A344" s="11"/>
      <c r="B344" s="11" t="s">
        <v>301</v>
      </c>
      <c r="C344" s="11"/>
      <c r="D344" s="11"/>
      <c r="E344" s="737"/>
      <c r="F344" s="736"/>
      <c r="G344" s="198"/>
      <c r="H344" s="867"/>
      <c r="I344" s="736"/>
      <c r="J344" s="131"/>
      <c r="K344" s="735"/>
      <c r="L344" s="736"/>
      <c r="M344" s="737"/>
      <c r="N344" s="736"/>
    </row>
    <row r="345" spans="1:14" x14ac:dyDescent="0.25">
      <c r="A345" s="11"/>
      <c r="B345" s="11"/>
      <c r="C345" s="11" t="s">
        <v>302</v>
      </c>
      <c r="D345" s="11"/>
      <c r="E345" s="772"/>
      <c r="F345" s="752"/>
      <c r="G345" s="200">
        <f>G$5</f>
        <v>0</v>
      </c>
      <c r="H345" s="871" t="str">
        <f>IF((E345*G345)=0," ",ROUND((E345*G345),0))</f>
        <v xml:space="preserve"> </v>
      </c>
      <c r="I345" s="774"/>
      <c r="J345" s="125"/>
      <c r="K345" s="723"/>
      <c r="L345" s="724"/>
      <c r="M345" s="725" t="str">
        <f>IF(IF(H345=" ",0,H345)+K345=0," ",IF(H345=" ",0,H345)+K345)</f>
        <v xml:space="preserve"> </v>
      </c>
      <c r="N345" s="726"/>
    </row>
    <row r="346" spans="1:14" x14ac:dyDescent="0.25">
      <c r="A346" s="11"/>
      <c r="B346" s="11"/>
      <c r="C346" s="11" t="s">
        <v>303</v>
      </c>
      <c r="D346" s="11"/>
      <c r="E346" s="772"/>
      <c r="F346" s="752"/>
      <c r="G346" s="200">
        <f>G$5</f>
        <v>0</v>
      </c>
      <c r="H346" s="871" t="str">
        <f>IF((E346*G346)=0," ",ROUND((E346*G346),0))</f>
        <v xml:space="preserve"> </v>
      </c>
      <c r="I346" s="774"/>
      <c r="J346" s="125"/>
      <c r="K346" s="723"/>
      <c r="L346" s="724"/>
      <c r="M346" s="725" t="str">
        <f>IF(IF(H346=" ",0,H346)+K346=0," ",IF(H346=" ",0,H346)+K346)</f>
        <v xml:space="preserve"> </v>
      </c>
      <c r="N346" s="726"/>
    </row>
    <row r="347" spans="1:14" x14ac:dyDescent="0.25">
      <c r="A347" s="11"/>
      <c r="B347" s="11" t="s">
        <v>304</v>
      </c>
      <c r="C347" s="11"/>
      <c r="D347" s="11"/>
      <c r="E347" s="772"/>
      <c r="F347" s="752"/>
      <c r="G347" s="200">
        <f>G$5</f>
        <v>0</v>
      </c>
      <c r="H347" s="871" t="str">
        <f>IF((E347*G347)=0," ",ROUND((E347*G347),0))</f>
        <v xml:space="preserve"> </v>
      </c>
      <c r="I347" s="774"/>
      <c r="J347" s="125"/>
      <c r="K347" s="723"/>
      <c r="L347" s="724"/>
      <c r="M347" s="725" t="str">
        <f>IF(IF(H347=" ",0,H347)+K347=0," ",IF(H347=" ",0,H347)+K347)</f>
        <v xml:space="preserve"> </v>
      </c>
      <c r="N347" s="726"/>
    </row>
    <row r="348" spans="1:14" x14ac:dyDescent="0.25">
      <c r="A348" s="11" t="s">
        <v>7</v>
      </c>
      <c r="B348" s="11"/>
      <c r="C348" s="14"/>
      <c r="D348" s="11"/>
      <c r="E348" s="737"/>
      <c r="F348" s="736"/>
      <c r="G348" s="157"/>
      <c r="H348" s="867"/>
      <c r="I348" s="736"/>
      <c r="J348" s="131"/>
      <c r="K348" s="735"/>
      <c r="L348" s="736"/>
      <c r="M348" s="737"/>
      <c r="N348" s="736"/>
    </row>
    <row r="349" spans="1:14" x14ac:dyDescent="0.25">
      <c r="B349" s="694" t="s">
        <v>135</v>
      </c>
      <c r="C349" s="694"/>
      <c r="D349" s="695"/>
      <c r="E349" s="737"/>
      <c r="F349" s="736"/>
      <c r="G349" s="198"/>
      <c r="H349" s="867"/>
      <c r="I349" s="736"/>
      <c r="J349" s="131"/>
      <c r="K349" s="735"/>
      <c r="L349" s="736"/>
      <c r="M349" s="737"/>
      <c r="N349" s="736"/>
    </row>
    <row r="350" spans="1:14" x14ac:dyDescent="0.25">
      <c r="B350" s="12"/>
      <c r="C350" s="14" t="s">
        <v>136</v>
      </c>
      <c r="D350" s="11"/>
      <c r="E350" s="720"/>
      <c r="F350" s="721"/>
      <c r="G350" s="200">
        <f>G$5</f>
        <v>0</v>
      </c>
      <c r="H350" s="871" t="str">
        <f>IF((E350*G350)=0," ",ROUND((E350*G350),0))</f>
        <v xml:space="preserve"> </v>
      </c>
      <c r="I350" s="774"/>
      <c r="J350" s="125"/>
      <c r="K350" s="723"/>
      <c r="L350" s="724"/>
      <c r="M350" s="725" t="str">
        <f>IF(IF(H350=" ",0,H350)+K350=0," ",IF(H350=" ",0,H350)+K350)</f>
        <v xml:space="preserve"> </v>
      </c>
      <c r="N350" s="726"/>
    </row>
    <row r="351" spans="1:14" ht="12.75" customHeight="1" x14ac:dyDescent="0.25">
      <c r="B351" s="73"/>
      <c r="C351" s="74" t="s">
        <v>137</v>
      </c>
      <c r="D351" s="74"/>
      <c r="E351" s="720"/>
      <c r="F351" s="721"/>
      <c r="G351" s="200">
        <f>G$5</f>
        <v>0</v>
      </c>
      <c r="H351" s="871" t="str">
        <f>IF((E351*G351)=0," ",ROUND((E351*G351),0))</f>
        <v xml:space="preserve"> </v>
      </c>
      <c r="I351" s="774"/>
      <c r="J351" s="125"/>
      <c r="K351" s="723"/>
      <c r="L351" s="724"/>
      <c r="M351" s="725" t="str">
        <f>IF(IF(H351=" ",0,H351)+K351=0," ",IF(H351=" ",0,H351)+K351)</f>
        <v xml:space="preserve"> </v>
      </c>
      <c r="N351" s="726"/>
    </row>
    <row r="352" spans="1:14" ht="12.75" customHeight="1" x14ac:dyDescent="0.25">
      <c r="B352" s="73"/>
      <c r="C352" s="74" t="s">
        <v>138</v>
      </c>
      <c r="D352" s="74"/>
      <c r="E352" s="720"/>
      <c r="F352" s="721"/>
      <c r="G352" s="200">
        <f>G$5</f>
        <v>0</v>
      </c>
      <c r="H352" s="871" t="str">
        <f>IF((E352*G352)=0," ",ROUND((E352*G352),0))</f>
        <v xml:space="preserve"> </v>
      </c>
      <c r="I352" s="774"/>
      <c r="J352" s="125"/>
      <c r="K352" s="723"/>
      <c r="L352" s="724"/>
      <c r="M352" s="725" t="str">
        <f>IF(IF(H352=" ",0,H352)+K352=0," ",IF(H352=" ",0,H352)+K352)</f>
        <v xml:space="preserve"> </v>
      </c>
      <c r="N352" s="726"/>
    </row>
    <row r="353" spans="1:14" ht="12.75" customHeight="1" x14ac:dyDescent="0.25">
      <c r="B353" s="76"/>
      <c r="C353" s="74" t="s">
        <v>139</v>
      </c>
      <c r="D353" s="74"/>
      <c r="E353" s="720"/>
      <c r="F353" s="721"/>
      <c r="G353" s="200">
        <f>G$5</f>
        <v>0</v>
      </c>
      <c r="H353" s="871" t="str">
        <f>IF((E353*G353)=0," ",ROUND((E353*G353),0))</f>
        <v xml:space="preserve"> </v>
      </c>
      <c r="I353" s="774"/>
      <c r="J353" s="125"/>
      <c r="K353" s="723"/>
      <c r="L353" s="724"/>
      <c r="M353" s="725" t="str">
        <f>IF(IF(H353=" ",0,H353)+K353=0," ",IF(H353=" ",0,H353)+K353)</f>
        <v xml:space="preserve"> </v>
      </c>
      <c r="N353" s="726"/>
    </row>
    <row r="354" spans="1:14" x14ac:dyDescent="0.25">
      <c r="B354" s="74" t="s">
        <v>140</v>
      </c>
      <c r="C354" s="74"/>
      <c r="D354" s="74"/>
      <c r="E354" s="720"/>
      <c r="F354" s="721"/>
      <c r="G354" s="200">
        <f>G$5</f>
        <v>0</v>
      </c>
      <c r="H354" s="871" t="str">
        <f>IF((E354*G354)=0," ",ROUND((E354*G354),0))</f>
        <v xml:space="preserve"> </v>
      </c>
      <c r="I354" s="774"/>
      <c r="J354" s="128"/>
      <c r="K354" s="723"/>
      <c r="L354" s="724"/>
      <c r="M354" s="725" t="str">
        <f>IF(IF(H354=" ",0,H354)+K354=0," ",IF(H354=" ",0,H354)+K354)</f>
        <v xml:space="preserve"> </v>
      </c>
      <c r="N354" s="726"/>
    </row>
    <row r="355" spans="1:14" x14ac:dyDescent="0.25">
      <c r="A355" s="11" t="s">
        <v>141</v>
      </c>
      <c r="B355" s="74"/>
      <c r="C355" s="74"/>
      <c r="D355" s="74"/>
      <c r="E355" s="737"/>
      <c r="F355" s="736"/>
      <c r="G355" s="159"/>
      <c r="H355" s="867"/>
      <c r="I355" s="736"/>
      <c r="J355" s="131"/>
      <c r="K355" s="735"/>
      <c r="L355" s="736"/>
      <c r="M355" s="737"/>
      <c r="N355" s="736"/>
    </row>
    <row r="356" spans="1:14" x14ac:dyDescent="0.25">
      <c r="B356" s="11" t="s">
        <v>142</v>
      </c>
      <c r="C356" s="11"/>
      <c r="D356" s="11"/>
      <c r="E356" s="737"/>
      <c r="F356" s="736"/>
      <c r="G356" s="157"/>
      <c r="H356" s="867"/>
      <c r="I356" s="736"/>
      <c r="J356" s="131"/>
      <c r="K356" s="735"/>
      <c r="L356" s="736"/>
      <c r="M356" s="737"/>
      <c r="N356" s="736"/>
    </row>
    <row r="357" spans="1:14" x14ac:dyDescent="0.25">
      <c r="B357" s="12"/>
      <c r="C357" s="11" t="s">
        <v>32</v>
      </c>
      <c r="D357" s="11"/>
      <c r="E357" s="720"/>
      <c r="F357" s="721"/>
      <c r="G357" s="200">
        <f>G$5</f>
        <v>0</v>
      </c>
      <c r="H357" s="871" t="str">
        <f>IF((E357*G357)=0," ",ROUND((E357*G357),0))</f>
        <v xml:space="preserve"> </v>
      </c>
      <c r="I357" s="774"/>
      <c r="J357" s="128"/>
      <c r="K357" s="723"/>
      <c r="L357" s="724"/>
      <c r="M357" s="725" t="str">
        <f>IF(IF(H357=" ",0,H357)+K357=0," ",IF(H357=" ",0,H357)+K357)</f>
        <v xml:space="preserve"> </v>
      </c>
      <c r="N357" s="726"/>
    </row>
    <row r="358" spans="1:14" x14ac:dyDescent="0.25">
      <c r="B358" s="8"/>
      <c r="C358" s="275" t="s">
        <v>22</v>
      </c>
      <c r="D358" s="275"/>
      <c r="E358" s="720"/>
      <c r="F358" s="721"/>
      <c r="G358" s="200">
        <f>G$5</f>
        <v>0</v>
      </c>
      <c r="H358" s="871" t="str">
        <f>IF((E358*G358)=0," ",ROUND((E358*G358),0))</f>
        <v xml:space="preserve"> </v>
      </c>
      <c r="I358" s="774"/>
      <c r="J358" s="128"/>
      <c r="K358" s="723"/>
      <c r="L358" s="724"/>
      <c r="M358" s="725" t="str">
        <f>IF(IF(H358=" ",0,H358)+K358=0," ",IF(H358=" ",0,H358)+K358)</f>
        <v xml:space="preserve"> </v>
      </c>
      <c r="N358" s="726"/>
    </row>
    <row r="359" spans="1:14" x14ac:dyDescent="0.25">
      <c r="B359" s="61"/>
      <c r="C359" s="275" t="s">
        <v>101</v>
      </c>
      <c r="D359" s="275"/>
      <c r="E359" s="720"/>
      <c r="F359" s="721"/>
      <c r="G359" s="200">
        <f>G$5</f>
        <v>0</v>
      </c>
      <c r="H359" s="871" t="str">
        <f>IF((E359*G359)=0," ",ROUND((E359*G359),0))</f>
        <v xml:space="preserve"> </v>
      </c>
      <c r="I359" s="774"/>
      <c r="J359" s="128"/>
      <c r="K359" s="723"/>
      <c r="L359" s="724"/>
      <c r="M359" s="725" t="str">
        <f>IF(IF(H359=" ",0,H359)+K359=0," ",IF(H359=" ",0,H359)+K359)</f>
        <v xml:space="preserve"> </v>
      </c>
      <c r="N359" s="726"/>
    </row>
    <row r="360" spans="1:14" x14ac:dyDescent="0.25">
      <c r="B360" s="11" t="s">
        <v>143</v>
      </c>
      <c r="C360" s="275"/>
      <c r="D360" s="275"/>
      <c r="E360" s="737"/>
      <c r="F360" s="736"/>
      <c r="G360" s="157"/>
      <c r="H360" s="867"/>
      <c r="I360" s="736"/>
      <c r="J360" s="131"/>
      <c r="K360" s="735"/>
      <c r="L360" s="736"/>
      <c r="M360" s="737"/>
      <c r="N360" s="736"/>
    </row>
    <row r="361" spans="1:14" x14ac:dyDescent="0.25">
      <c r="B361" s="11"/>
      <c r="C361" s="275" t="s">
        <v>22</v>
      </c>
      <c r="D361" s="275"/>
      <c r="E361" s="720"/>
      <c r="F361" s="721"/>
      <c r="G361" s="200">
        <f>G$5</f>
        <v>0</v>
      </c>
      <c r="H361" s="871" t="str">
        <f>IF((E361*G361)=0," ",ROUND((E361*G361),0))</f>
        <v xml:space="preserve"> </v>
      </c>
      <c r="I361" s="774"/>
      <c r="J361" s="128"/>
      <c r="K361" s="723"/>
      <c r="L361" s="724"/>
      <c r="M361" s="725" t="str">
        <f>IF(IF(H361=" ",0,H361)+K361=0," ",IF(H361=" ",0,H361)+K361)</f>
        <v xml:space="preserve"> </v>
      </c>
      <c r="N361" s="726"/>
    </row>
    <row r="362" spans="1:14" x14ac:dyDescent="0.25">
      <c r="B362" s="11"/>
      <c r="C362" s="275" t="s">
        <v>101</v>
      </c>
      <c r="D362" s="275"/>
      <c r="E362" s="720"/>
      <c r="F362" s="721"/>
      <c r="G362" s="200">
        <f>G$5</f>
        <v>0</v>
      </c>
      <c r="H362" s="871" t="str">
        <f>IF((E362*G362)=0," ",ROUND((E362*G362),0))</f>
        <v xml:space="preserve"> </v>
      </c>
      <c r="I362" s="774"/>
      <c r="J362" s="128"/>
      <c r="K362" s="723"/>
      <c r="L362" s="724"/>
      <c r="M362" s="725" t="str">
        <f>IF(IF(H362=" ",0,H362)+K362=0," ",IF(H362=" ",0,H362)+K362)</f>
        <v xml:space="preserve"> </v>
      </c>
      <c r="N362" s="726"/>
    </row>
    <row r="363" spans="1:14" x14ac:dyDescent="0.25">
      <c r="A363" s="12" t="s">
        <v>331</v>
      </c>
      <c r="B363" s="11"/>
      <c r="C363" s="275"/>
      <c r="D363" s="275"/>
      <c r="E363" s="737" t="str">
        <f>E287</f>
        <v xml:space="preserve"> </v>
      </c>
      <c r="F363" s="736"/>
      <c r="G363" s="157"/>
      <c r="H363" s="867" t="str">
        <f>H287</f>
        <v xml:space="preserve"> </v>
      </c>
      <c r="I363" s="736"/>
      <c r="J363" s="131"/>
      <c r="K363" s="735"/>
      <c r="L363" s="736"/>
      <c r="M363" s="737" t="str">
        <f>IF(IF(H363=" ",0,H363)+K363=0," ",IF(H363=" ",0,H363)+K363)</f>
        <v xml:space="preserve"> </v>
      </c>
      <c r="N363" s="736"/>
    </row>
    <row r="364" spans="1:14" x14ac:dyDescent="0.25">
      <c r="A364" s="12"/>
      <c r="B364" s="11" t="s">
        <v>332</v>
      </c>
      <c r="C364" s="275"/>
      <c r="D364" s="275"/>
      <c r="E364" s="773" t="str">
        <f>IF(E258=0," ",E258)</f>
        <v xml:space="preserve"> </v>
      </c>
      <c r="F364" s="774"/>
      <c r="G364" s="232"/>
      <c r="H364" s="871" t="str">
        <f>IF(H258=0," ",H258)</f>
        <v xml:space="preserve"> </v>
      </c>
      <c r="I364" s="774"/>
      <c r="J364" s="128"/>
      <c r="K364" s="723"/>
      <c r="L364" s="724"/>
      <c r="M364" s="725" t="str">
        <f>IF(IF(H364=" ",0,H364)+K364=0," ",IF(H364=" ",0,H364)+K364)</f>
        <v xml:space="preserve"> </v>
      </c>
      <c r="N364" s="726"/>
    </row>
    <row r="365" spans="1:14" x14ac:dyDescent="0.25">
      <c r="A365" s="12"/>
      <c r="B365" s="11" t="s">
        <v>319</v>
      </c>
      <c r="C365" s="275"/>
      <c r="D365" s="275"/>
      <c r="E365" s="720"/>
      <c r="F365" s="721"/>
      <c r="G365" s="200">
        <f>G$5</f>
        <v>0</v>
      </c>
      <c r="H365" s="871" t="str">
        <f>IF((E365*G365)=0," ",ROUND((E365*G365),0))</f>
        <v xml:space="preserve"> </v>
      </c>
      <c r="I365" s="774"/>
      <c r="J365" s="128"/>
      <c r="K365" s="723"/>
      <c r="L365" s="724"/>
      <c r="M365" s="725" t="str">
        <f>IF(IF(H365=" ",0,H365)+K365=0," ",IF(H365=" ",0,H365)+K365)</f>
        <v xml:space="preserve"> </v>
      </c>
      <c r="N365" s="726"/>
    </row>
    <row r="366" spans="1:14" x14ac:dyDescent="0.25">
      <c r="A366" s="12" t="s">
        <v>101</v>
      </c>
      <c r="B366" s="12"/>
      <c r="C366" s="12"/>
      <c r="D366" s="12"/>
      <c r="E366" s="737"/>
      <c r="F366" s="736"/>
      <c r="G366" s="201"/>
      <c r="H366" s="867"/>
      <c r="I366" s="736"/>
      <c r="J366" s="131"/>
      <c r="K366" s="735"/>
      <c r="L366" s="736"/>
      <c r="M366" s="737"/>
      <c r="N366" s="736"/>
    </row>
    <row r="367" spans="1:14" x14ac:dyDescent="0.25">
      <c r="A367" s="16"/>
      <c r="B367" s="694" t="s">
        <v>167</v>
      </c>
      <c r="C367" s="694"/>
      <c r="D367" s="695"/>
      <c r="E367" s="720"/>
      <c r="F367" s="721"/>
      <c r="G367" s="200">
        <f>G$5</f>
        <v>0</v>
      </c>
      <c r="H367" s="871" t="str">
        <f>IF((E367*G367)=0," ",ROUND((E367*G367),0))</f>
        <v xml:space="preserve"> </v>
      </c>
      <c r="I367" s="774"/>
      <c r="J367" s="128"/>
      <c r="K367" s="723"/>
      <c r="L367" s="724"/>
      <c r="M367" s="725" t="str">
        <f>IF(IF(H367=" ",0,H367)+K367=0," ",IF(H367=" ",0,H367)+K367)</f>
        <v xml:space="preserve"> </v>
      </c>
      <c r="N367" s="726"/>
    </row>
    <row r="368" spans="1:14" x14ac:dyDescent="0.25">
      <c r="A368" s="16"/>
      <c r="B368" s="694" t="s">
        <v>167</v>
      </c>
      <c r="C368" s="694"/>
      <c r="D368" s="695"/>
      <c r="E368" s="879"/>
      <c r="F368" s="880"/>
      <c r="G368" s="200">
        <f>G$5</f>
        <v>0</v>
      </c>
      <c r="H368" s="871" t="str">
        <f>IF((E368*G368)=0," ",ROUND((E368*G368),0))</f>
        <v xml:space="preserve"> </v>
      </c>
      <c r="I368" s="774"/>
      <c r="J368" s="128"/>
      <c r="K368" s="723"/>
      <c r="L368" s="724"/>
      <c r="M368" s="725" t="str">
        <f>IF(IF(H368=" ",0,H368)+K368=0," ",IF(H368=" ",0,H368)+K368)</f>
        <v xml:space="preserve"> </v>
      </c>
      <c r="N368" s="726"/>
    </row>
    <row r="369" spans="1:14" x14ac:dyDescent="0.25">
      <c r="A369" s="114"/>
      <c r="B369" s="688" t="s">
        <v>167</v>
      </c>
      <c r="C369" s="688"/>
      <c r="D369" s="689"/>
      <c r="E369" s="760"/>
      <c r="F369" s="761"/>
      <c r="G369" s="200">
        <f>G$5</f>
        <v>0</v>
      </c>
      <c r="H369" s="872" t="str">
        <f>IF((E369*G369)=0," ",ROUND((E369*G369),0))</f>
        <v xml:space="preserve"> </v>
      </c>
      <c r="I369" s="873"/>
      <c r="J369" s="163"/>
      <c r="K369" s="874"/>
      <c r="L369" s="875"/>
      <c r="M369" s="876" t="str">
        <f>IF(IF(H369=" ",0,H369)+K369=0," ",IF(H369=" ",0,H369)+K369)</f>
        <v xml:space="preserve"> </v>
      </c>
      <c r="N369" s="877"/>
    </row>
    <row r="370" spans="1:14" ht="13.5" customHeight="1" x14ac:dyDescent="0.25">
      <c r="A370" s="593" t="s">
        <v>144</v>
      </c>
      <c r="B370" s="593"/>
      <c r="C370" s="593"/>
      <c r="D370" s="594"/>
      <c r="E370" s="740">
        <f>SUM(E337:F369)</f>
        <v>0</v>
      </c>
      <c r="F370" s="741"/>
      <c r="G370" s="229"/>
      <c r="H370" s="878">
        <f>SUM(H337:I369)</f>
        <v>0</v>
      </c>
      <c r="I370" s="741"/>
      <c r="J370" s="132"/>
      <c r="K370" s="803">
        <f>SUM(K337:L369)</f>
        <v>0</v>
      </c>
      <c r="L370" s="741"/>
      <c r="M370" s="740">
        <f>SUM(M337:N369)</f>
        <v>0</v>
      </c>
      <c r="N370" s="741"/>
    </row>
    <row r="371" spans="1:14" ht="13.5" customHeight="1" x14ac:dyDescent="0.25">
      <c r="A371" s="174" t="s">
        <v>145</v>
      </c>
      <c r="B371" s="174"/>
      <c r="C371" s="174"/>
      <c r="D371" s="174"/>
      <c r="E371" s="779">
        <f>SUM(E134:E144)</f>
        <v>0</v>
      </c>
      <c r="F371" s="780"/>
      <c r="G371" s="226"/>
      <c r="H371" s="870">
        <f>SUM(H134:H144)</f>
        <v>0</v>
      </c>
      <c r="I371" s="780"/>
      <c r="J371" s="179"/>
      <c r="K371" s="801"/>
      <c r="L371" s="802"/>
      <c r="M371" s="779">
        <f>SUM(M134:M144)</f>
        <v>0</v>
      </c>
      <c r="N371" s="780"/>
    </row>
    <row r="372" spans="1:14" ht="14.25" customHeight="1" x14ac:dyDescent="0.3">
      <c r="A372" s="117" t="s">
        <v>185</v>
      </c>
      <c r="B372" s="68"/>
      <c r="C372" s="68"/>
      <c r="D372" s="68"/>
      <c r="E372" s="68"/>
      <c r="F372" s="68"/>
      <c r="G372" s="141"/>
      <c r="H372" s="10"/>
      <c r="I372" s="10"/>
      <c r="J372" s="91"/>
      <c r="K372" s="91"/>
      <c r="L372" s="91"/>
      <c r="M372" s="10"/>
      <c r="N372" s="10"/>
    </row>
    <row r="373" spans="1:14" x14ac:dyDescent="0.25">
      <c r="F373" s="8"/>
      <c r="G373" s="753"/>
      <c r="H373" s="753"/>
      <c r="I373" s="10"/>
      <c r="J373" s="10"/>
      <c r="K373" s="10"/>
    </row>
  </sheetData>
  <mergeCells count="582">
    <mergeCell ref="K304:L304"/>
    <mergeCell ref="M304:N304"/>
    <mergeCell ref="E364:F364"/>
    <mergeCell ref="H364:I364"/>
    <mergeCell ref="K364:L364"/>
    <mergeCell ref="M364:N364"/>
    <mergeCell ref="E363:F363"/>
    <mergeCell ref="H363:I363"/>
    <mergeCell ref="K363:L363"/>
    <mergeCell ref="M363:N363"/>
    <mergeCell ref="H305:I305"/>
    <mergeCell ref="K305:L305"/>
    <mergeCell ref="M305:N305"/>
    <mergeCell ref="E341:F341"/>
    <mergeCell ref="H341:I341"/>
    <mergeCell ref="K341:L341"/>
    <mergeCell ref="M341:N341"/>
    <mergeCell ref="E340:F340"/>
    <mergeCell ref="H340:I340"/>
    <mergeCell ref="K340:L340"/>
    <mergeCell ref="M340:N340"/>
    <mergeCell ref="E338:F338"/>
    <mergeCell ref="H338:I338"/>
    <mergeCell ref="K338:L338"/>
    <mergeCell ref="M338:N338"/>
    <mergeCell ref="E339:F339"/>
    <mergeCell ref="H339:I339"/>
    <mergeCell ref="K339:L339"/>
    <mergeCell ref="M339:N339"/>
    <mergeCell ref="K346:L346"/>
    <mergeCell ref="K347:L347"/>
    <mergeCell ref="M266:N266"/>
    <mergeCell ref="K256:L256"/>
    <mergeCell ref="E306:F306"/>
    <mergeCell ref="H303:I303"/>
    <mergeCell ref="H306:I306"/>
    <mergeCell ref="M316:N316"/>
    <mergeCell ref="M315:N315"/>
    <mergeCell ref="H314:I314"/>
    <mergeCell ref="E344:F344"/>
    <mergeCell ref="E345:F345"/>
    <mergeCell ref="E346:F346"/>
    <mergeCell ref="E347:F347"/>
    <mergeCell ref="H344:I344"/>
    <mergeCell ref="M346:N346"/>
    <mergeCell ref="M347:N347"/>
    <mergeCell ref="M344:N344"/>
    <mergeCell ref="K344:L344"/>
    <mergeCell ref="K345:L345"/>
    <mergeCell ref="E264:F264"/>
    <mergeCell ref="H264:I264"/>
    <mergeCell ref="K264:L264"/>
    <mergeCell ref="M264:N264"/>
    <mergeCell ref="H358:I358"/>
    <mergeCell ref="K358:L358"/>
    <mergeCell ref="M358:N358"/>
    <mergeCell ref="M306:N306"/>
    <mergeCell ref="H345:I345"/>
    <mergeCell ref="H346:I346"/>
    <mergeCell ref="H347:I347"/>
    <mergeCell ref="M345:N345"/>
    <mergeCell ref="A49:N49"/>
    <mergeCell ref="A327:D327"/>
    <mergeCell ref="M318:N318"/>
    <mergeCell ref="M319:N319"/>
    <mergeCell ref="K291:L291"/>
    <mergeCell ref="M303:N303"/>
    <mergeCell ref="H316:I316"/>
    <mergeCell ref="M310:N310"/>
    <mergeCell ref="M302:N302"/>
    <mergeCell ref="E316:F316"/>
    <mergeCell ref="M325:N325"/>
    <mergeCell ref="M309:N309"/>
    <mergeCell ref="E51:F52"/>
    <mergeCell ref="G51:G52"/>
    <mergeCell ref="H266:I266"/>
    <mergeCell ref="M317:N317"/>
    <mergeCell ref="H342:I342"/>
    <mergeCell ref="H286:I286"/>
    <mergeCell ref="H265:I265"/>
    <mergeCell ref="J333:L333"/>
    <mergeCell ref="H337:I337"/>
    <mergeCell ref="K287:L287"/>
    <mergeCell ref="C22:D22"/>
    <mergeCell ref="M8:N8"/>
    <mergeCell ref="J8:L8"/>
    <mergeCell ref="H287:I287"/>
    <mergeCell ref="E8:F8"/>
    <mergeCell ref="H8:I8"/>
    <mergeCell ref="M263:N263"/>
    <mergeCell ref="H9:I10"/>
    <mergeCell ref="J9:L10"/>
    <mergeCell ref="M9:N10"/>
    <mergeCell ref="A9:D10"/>
    <mergeCell ref="A41:N41"/>
    <mergeCell ref="C18:D18"/>
    <mergeCell ref="E9:F10"/>
    <mergeCell ref="G9:G10"/>
    <mergeCell ref="C46:N46"/>
    <mergeCell ref="M312:N312"/>
    <mergeCell ref="M286:N286"/>
    <mergeCell ref="K260:L260"/>
    <mergeCell ref="E259:F259"/>
    <mergeCell ref="M285:N285"/>
    <mergeCell ref="H282:I282"/>
    <mergeCell ref="H285:I285"/>
    <mergeCell ref="M288:N288"/>
    <mergeCell ref="K318:L318"/>
    <mergeCell ref="H298:I298"/>
    <mergeCell ref="H293:I293"/>
    <mergeCell ref="J282:L282"/>
    <mergeCell ref="K303:L303"/>
    <mergeCell ref="K306:L306"/>
    <mergeCell ref="M267:N267"/>
    <mergeCell ref="K263:L263"/>
    <mergeCell ref="M265:N265"/>
    <mergeCell ref="M287:N287"/>
    <mergeCell ref="E313:F313"/>
    <mergeCell ref="M313:N313"/>
    <mergeCell ref="H302:I302"/>
    <mergeCell ref="B279:N279"/>
    <mergeCell ref="K286:L286"/>
    <mergeCell ref="K268:L268"/>
    <mergeCell ref="E304:F304"/>
    <mergeCell ref="H304:I304"/>
    <mergeCell ref="M296:N296"/>
    <mergeCell ref="H301:I301"/>
    <mergeCell ref="K301:L301"/>
    <mergeCell ref="M301:N301"/>
    <mergeCell ref="B47:N47"/>
    <mergeCell ref="M255:N255"/>
    <mergeCell ref="M282:N282"/>
    <mergeCell ref="K255:L255"/>
    <mergeCell ref="K288:L288"/>
    <mergeCell ref="K285:L285"/>
    <mergeCell ref="M268:N268"/>
    <mergeCell ref="M262:N262"/>
    <mergeCell ref="K265:L265"/>
    <mergeCell ref="K267:L267"/>
    <mergeCell ref="B67:D67"/>
    <mergeCell ref="B83:D83"/>
    <mergeCell ref="B89:D89"/>
    <mergeCell ref="C59:D59"/>
    <mergeCell ref="B72:D72"/>
    <mergeCell ref="C86:D86"/>
    <mergeCell ref="B62:D62"/>
    <mergeCell ref="B77:D77"/>
    <mergeCell ref="C58:D58"/>
    <mergeCell ref="H250:I250"/>
    <mergeCell ref="M361:N361"/>
    <mergeCell ref="H359:I359"/>
    <mergeCell ref="K359:L359"/>
    <mergeCell ref="M359:N359"/>
    <mergeCell ref="M360:N360"/>
    <mergeCell ref="H361:I361"/>
    <mergeCell ref="K361:L361"/>
    <mergeCell ref="H360:I360"/>
    <mergeCell ref="K360:L360"/>
    <mergeCell ref="M351:N351"/>
    <mergeCell ref="H350:I350"/>
    <mergeCell ref="M353:N353"/>
    <mergeCell ref="H354:I354"/>
    <mergeCell ref="K354:L354"/>
    <mergeCell ref="M354:N354"/>
    <mergeCell ref="K350:L350"/>
    <mergeCell ref="K356:L356"/>
    <mergeCell ref="H357:I357"/>
    <mergeCell ref="M350:N350"/>
    <mergeCell ref="K352:L352"/>
    <mergeCell ref="K351:L351"/>
    <mergeCell ref="H352:I352"/>
    <mergeCell ref="H356:I356"/>
    <mergeCell ref="H353:I353"/>
    <mergeCell ref="K353:L353"/>
    <mergeCell ref="K357:L357"/>
    <mergeCell ref="M357:N357"/>
    <mergeCell ref="H310:I310"/>
    <mergeCell ref="E305:F305"/>
    <mergeCell ref="K319:L319"/>
    <mergeCell ref="H313:I313"/>
    <mergeCell ref="H315:I315"/>
    <mergeCell ref="K316:L316"/>
    <mergeCell ref="H319:I319"/>
    <mergeCell ref="H318:I318"/>
    <mergeCell ref="K317:L317"/>
    <mergeCell ref="K313:L313"/>
    <mergeCell ref="H317:I317"/>
    <mergeCell ref="K315:L315"/>
    <mergeCell ref="H307:I307"/>
    <mergeCell ref="H309:I309"/>
    <mergeCell ref="B94:D94"/>
    <mergeCell ref="C98:D98"/>
    <mergeCell ref="A100:D100"/>
    <mergeCell ref="A101:D101"/>
    <mergeCell ref="A104:N104"/>
    <mergeCell ref="E105:F105"/>
    <mergeCell ref="H105:I105"/>
    <mergeCell ref="J105:L105"/>
    <mergeCell ref="A1:N1"/>
    <mergeCell ref="A51:D52"/>
    <mergeCell ref="H51:I52"/>
    <mergeCell ref="J51:L52"/>
    <mergeCell ref="M51:N52"/>
    <mergeCell ref="E50:F50"/>
    <mergeCell ref="H50:I50"/>
    <mergeCell ref="J50:L50"/>
    <mergeCell ref="M50:N50"/>
    <mergeCell ref="C45:N45"/>
    <mergeCell ref="M291:N291"/>
    <mergeCell ref="M289:N289"/>
    <mergeCell ref="H257:I257"/>
    <mergeCell ref="E257:F257"/>
    <mergeCell ref="H262:I262"/>
    <mergeCell ref="H267:I267"/>
    <mergeCell ref="K257:L257"/>
    <mergeCell ref="E267:F267"/>
    <mergeCell ref="H260:I260"/>
    <mergeCell ref="H258:I258"/>
    <mergeCell ref="H259:I259"/>
    <mergeCell ref="K258:L258"/>
    <mergeCell ref="K289:L289"/>
    <mergeCell ref="E289:F289"/>
    <mergeCell ref="M290:N290"/>
    <mergeCell ref="H289:I289"/>
    <mergeCell ref="A281:N281"/>
    <mergeCell ref="B278:N278"/>
    <mergeCell ref="M260:N260"/>
    <mergeCell ref="M258:N258"/>
    <mergeCell ref="M259:N259"/>
    <mergeCell ref="M257:N257"/>
    <mergeCell ref="K259:L259"/>
    <mergeCell ref="E263:F263"/>
    <mergeCell ref="A106:D107"/>
    <mergeCell ref="E106:F107"/>
    <mergeCell ref="G106:G107"/>
    <mergeCell ref="H106:I107"/>
    <mergeCell ref="J106:L107"/>
    <mergeCell ref="M106:N107"/>
    <mergeCell ref="E355:F355"/>
    <mergeCell ref="E359:F359"/>
    <mergeCell ref="J3:N6"/>
    <mergeCell ref="E327:F327"/>
    <mergeCell ref="M314:N314"/>
    <mergeCell ref="H324:I324"/>
    <mergeCell ref="H3:I6"/>
    <mergeCell ref="E352:F352"/>
    <mergeCell ref="M105:N105"/>
    <mergeCell ref="M185:N185"/>
    <mergeCell ref="E342:F342"/>
    <mergeCell ref="M356:N356"/>
    <mergeCell ref="K355:L355"/>
    <mergeCell ref="H351:I351"/>
    <mergeCell ref="M355:N355"/>
    <mergeCell ref="M352:N352"/>
    <mergeCell ref="E343:F343"/>
    <mergeCell ref="E348:F348"/>
    <mergeCell ref="H150:I151"/>
    <mergeCell ref="J150:L151"/>
    <mergeCell ref="M150:N151"/>
    <mergeCell ref="B123:D123"/>
    <mergeCell ref="C132:D132"/>
    <mergeCell ref="A145:D145"/>
    <mergeCell ref="A148:N148"/>
    <mergeCell ref="E149:F149"/>
    <mergeCell ref="H149:I149"/>
    <mergeCell ref="J149:L149"/>
    <mergeCell ref="M149:N149"/>
    <mergeCell ref="C131:D131"/>
    <mergeCell ref="C144:D144"/>
    <mergeCell ref="A153:D153"/>
    <mergeCell ref="B162:D162"/>
    <mergeCell ref="B165:D165"/>
    <mergeCell ref="B169:D169"/>
    <mergeCell ref="B172:D172"/>
    <mergeCell ref="C175:D175"/>
    <mergeCell ref="A150:D151"/>
    <mergeCell ref="E150:F151"/>
    <mergeCell ref="G150:G151"/>
    <mergeCell ref="M186:N187"/>
    <mergeCell ref="C176:D176"/>
    <mergeCell ref="C177:D177"/>
    <mergeCell ref="C178:D178"/>
    <mergeCell ref="A179:D179"/>
    <mergeCell ref="A180:D180"/>
    <mergeCell ref="B182:N182"/>
    <mergeCell ref="E185:F185"/>
    <mergeCell ref="H185:I185"/>
    <mergeCell ref="J185:L185"/>
    <mergeCell ref="A184:N184"/>
    <mergeCell ref="G186:G187"/>
    <mergeCell ref="H186:I187"/>
    <mergeCell ref="J186:L187"/>
    <mergeCell ref="C212:D212"/>
    <mergeCell ref="C213:D213"/>
    <mergeCell ref="B203:D203"/>
    <mergeCell ref="A189:D189"/>
    <mergeCell ref="B205:D205"/>
    <mergeCell ref="B207:D207"/>
    <mergeCell ref="B209:D209"/>
    <mergeCell ref="A186:D187"/>
    <mergeCell ref="E186:F187"/>
    <mergeCell ref="A214:D214"/>
    <mergeCell ref="A215:D215"/>
    <mergeCell ref="A218:L218"/>
    <mergeCell ref="A249:N249"/>
    <mergeCell ref="J250:L250"/>
    <mergeCell ref="A251:D252"/>
    <mergeCell ref="E251:F252"/>
    <mergeCell ref="G251:G252"/>
    <mergeCell ref="H251:I252"/>
    <mergeCell ref="J251:L252"/>
    <mergeCell ref="E250:F250"/>
    <mergeCell ref="M250:N250"/>
    <mergeCell ref="M251:N252"/>
    <mergeCell ref="B267:D267"/>
    <mergeCell ref="E260:F260"/>
    <mergeCell ref="E253:F253"/>
    <mergeCell ref="E254:F254"/>
    <mergeCell ref="E255:F255"/>
    <mergeCell ref="E266:F266"/>
    <mergeCell ref="E256:F256"/>
    <mergeCell ref="B262:D262"/>
    <mergeCell ref="E258:F258"/>
    <mergeCell ref="E265:F265"/>
    <mergeCell ref="B265:D265"/>
    <mergeCell ref="H253:I253"/>
    <mergeCell ref="B255:D255"/>
    <mergeCell ref="H255:I255"/>
    <mergeCell ref="H254:I254"/>
    <mergeCell ref="A253:D253"/>
    <mergeCell ref="H256:I256"/>
    <mergeCell ref="K253:L253"/>
    <mergeCell ref="K254:L254"/>
    <mergeCell ref="M256:N256"/>
    <mergeCell ref="M253:N253"/>
    <mergeCell ref="M254:N254"/>
    <mergeCell ref="H263:I263"/>
    <mergeCell ref="B271:D271"/>
    <mergeCell ref="E271:F271"/>
    <mergeCell ref="H271:I271"/>
    <mergeCell ref="K271:L271"/>
    <mergeCell ref="M271:N271"/>
    <mergeCell ref="A272:D272"/>
    <mergeCell ref="E272:F272"/>
    <mergeCell ref="H272:I272"/>
    <mergeCell ref="K272:L272"/>
    <mergeCell ref="M272:N272"/>
    <mergeCell ref="E273:F273"/>
    <mergeCell ref="H273:I273"/>
    <mergeCell ref="K273:L273"/>
    <mergeCell ref="M273:N273"/>
    <mergeCell ref="A274:D274"/>
    <mergeCell ref="E274:F274"/>
    <mergeCell ref="H274:I274"/>
    <mergeCell ref="K274:L274"/>
    <mergeCell ref="M274:N274"/>
    <mergeCell ref="E275:F275"/>
    <mergeCell ref="H275:I275"/>
    <mergeCell ref="K275:L275"/>
    <mergeCell ref="M275:N275"/>
    <mergeCell ref="A283:D284"/>
    <mergeCell ref="E283:F284"/>
    <mergeCell ref="G283:G284"/>
    <mergeCell ref="H283:I284"/>
    <mergeCell ref="J283:L284"/>
    <mergeCell ref="M283:N284"/>
    <mergeCell ref="E282:F282"/>
    <mergeCell ref="A277:N277"/>
    <mergeCell ref="A285:D285"/>
    <mergeCell ref="C291:D291"/>
    <mergeCell ref="C292:D292"/>
    <mergeCell ref="B293:D293"/>
    <mergeCell ref="K295:L295"/>
    <mergeCell ref="H295:I295"/>
    <mergeCell ref="E285:F285"/>
    <mergeCell ref="E286:F286"/>
    <mergeCell ref="E287:F287"/>
    <mergeCell ref="H292:I292"/>
    <mergeCell ref="E288:F288"/>
    <mergeCell ref="E291:F291"/>
    <mergeCell ref="E292:F292"/>
    <mergeCell ref="E293:F293"/>
    <mergeCell ref="H290:I290"/>
    <mergeCell ref="H288:I288"/>
    <mergeCell ref="E290:F290"/>
    <mergeCell ref="E294:F294"/>
    <mergeCell ref="K290:L290"/>
    <mergeCell ref="H291:I291"/>
    <mergeCell ref="K294:L294"/>
    <mergeCell ref="K292:L292"/>
    <mergeCell ref="K293:L293"/>
    <mergeCell ref="H294:I294"/>
    <mergeCell ref="A307:D307"/>
    <mergeCell ref="B308:D308"/>
    <mergeCell ref="E298:F298"/>
    <mergeCell ref="E299:F299"/>
    <mergeCell ref="E300:F300"/>
    <mergeCell ref="H300:I300"/>
    <mergeCell ref="E296:F296"/>
    <mergeCell ref="E295:F295"/>
    <mergeCell ref="E297:F297"/>
    <mergeCell ref="E307:F307"/>
    <mergeCell ref="E308:F308"/>
    <mergeCell ref="E301:F301"/>
    <mergeCell ref="H297:I297"/>
    <mergeCell ref="H299:I299"/>
    <mergeCell ref="E302:F302"/>
    <mergeCell ref="E303:F303"/>
    <mergeCell ref="H296:I296"/>
    <mergeCell ref="A302:D302"/>
    <mergeCell ref="M308:N308"/>
    <mergeCell ref="K309:L309"/>
    <mergeCell ref="M307:N307"/>
    <mergeCell ref="E310:F310"/>
    <mergeCell ref="M311:N311"/>
    <mergeCell ref="H308:I308"/>
    <mergeCell ref="H311:I311"/>
    <mergeCell ref="K311:L311"/>
    <mergeCell ref="M292:N292"/>
    <mergeCell ref="E309:F309"/>
    <mergeCell ref="M295:N295"/>
    <mergeCell ref="M294:N294"/>
    <mergeCell ref="M293:N293"/>
    <mergeCell ref="M299:N299"/>
    <mergeCell ref="M300:N300"/>
    <mergeCell ref="K297:L297"/>
    <mergeCell ref="K298:L298"/>
    <mergeCell ref="M298:N298"/>
    <mergeCell ref="K299:L299"/>
    <mergeCell ref="K300:L300"/>
    <mergeCell ref="M297:N297"/>
    <mergeCell ref="K296:L296"/>
    <mergeCell ref="K308:L308"/>
    <mergeCell ref="K310:L310"/>
    <mergeCell ref="K320:L320"/>
    <mergeCell ref="M320:N320"/>
    <mergeCell ref="B321:D321"/>
    <mergeCell ref="E321:F321"/>
    <mergeCell ref="H321:I321"/>
    <mergeCell ref="K321:L321"/>
    <mergeCell ref="M321:N321"/>
    <mergeCell ref="H320:I320"/>
    <mergeCell ref="B311:D311"/>
    <mergeCell ref="E311:F311"/>
    <mergeCell ref="E315:F315"/>
    <mergeCell ref="E319:F319"/>
    <mergeCell ref="E314:F314"/>
    <mergeCell ref="E318:F318"/>
    <mergeCell ref="E317:F317"/>
    <mergeCell ref="E312:F312"/>
    <mergeCell ref="K312:L312"/>
    <mergeCell ref="H312:I312"/>
    <mergeCell ref="B320:D320"/>
    <mergeCell ref="E320:F320"/>
    <mergeCell ref="A322:D322"/>
    <mergeCell ref="E322:F322"/>
    <mergeCell ref="H322:I322"/>
    <mergeCell ref="K322:L322"/>
    <mergeCell ref="M322:N322"/>
    <mergeCell ref="A323:D323"/>
    <mergeCell ref="E323:F323"/>
    <mergeCell ref="H323:I323"/>
    <mergeCell ref="K323:L323"/>
    <mergeCell ref="M323:N323"/>
    <mergeCell ref="M334:N335"/>
    <mergeCell ref="E326:F326"/>
    <mergeCell ref="H326:I326"/>
    <mergeCell ref="K326:L326"/>
    <mergeCell ref="M326:N326"/>
    <mergeCell ref="A329:N329"/>
    <mergeCell ref="A332:N332"/>
    <mergeCell ref="K327:L327"/>
    <mergeCell ref="A324:D324"/>
    <mergeCell ref="K324:L324"/>
    <mergeCell ref="A325:D325"/>
    <mergeCell ref="E325:F325"/>
    <mergeCell ref="H325:I325"/>
    <mergeCell ref="K325:L325"/>
    <mergeCell ref="E324:F324"/>
    <mergeCell ref="E333:F333"/>
    <mergeCell ref="B330:N330"/>
    <mergeCell ref="M324:N324"/>
    <mergeCell ref="H327:I327"/>
    <mergeCell ref="H333:I333"/>
    <mergeCell ref="M327:N327"/>
    <mergeCell ref="M333:N333"/>
    <mergeCell ref="A334:D335"/>
    <mergeCell ref="E334:F335"/>
    <mergeCell ref="G334:G335"/>
    <mergeCell ref="E358:F358"/>
    <mergeCell ref="E354:F354"/>
    <mergeCell ref="E356:F356"/>
    <mergeCell ref="E357:F357"/>
    <mergeCell ref="H334:I335"/>
    <mergeCell ref="J334:L335"/>
    <mergeCell ref="E350:F350"/>
    <mergeCell ref="E353:F353"/>
    <mergeCell ref="E349:F349"/>
    <mergeCell ref="E336:F336"/>
    <mergeCell ref="K342:L342"/>
    <mergeCell ref="H349:I349"/>
    <mergeCell ref="K349:L349"/>
    <mergeCell ref="K337:L337"/>
    <mergeCell ref="H343:I343"/>
    <mergeCell ref="H355:I355"/>
    <mergeCell ref="H348:I348"/>
    <mergeCell ref="K348:L348"/>
    <mergeCell ref="K343:L343"/>
    <mergeCell ref="H336:I336"/>
    <mergeCell ref="K336:L336"/>
    <mergeCell ref="E365:F365"/>
    <mergeCell ref="H365:I365"/>
    <mergeCell ref="K365:L365"/>
    <mergeCell ref="M365:N365"/>
    <mergeCell ref="E366:F366"/>
    <mergeCell ref="H366:I366"/>
    <mergeCell ref="K366:L366"/>
    <mergeCell ref="M366:N366"/>
    <mergeCell ref="A336:D336"/>
    <mergeCell ref="B349:D349"/>
    <mergeCell ref="E362:F362"/>
    <mergeCell ref="H362:I362"/>
    <mergeCell ref="K362:L362"/>
    <mergeCell ref="M362:N362"/>
    <mergeCell ref="E351:F351"/>
    <mergeCell ref="E360:F360"/>
    <mergeCell ref="E361:F361"/>
    <mergeCell ref="E337:F337"/>
    <mergeCell ref="M342:N342"/>
    <mergeCell ref="M343:N343"/>
    <mergeCell ref="M348:N348"/>
    <mergeCell ref="M337:N337"/>
    <mergeCell ref="M336:N336"/>
    <mergeCell ref="M349:N349"/>
    <mergeCell ref="G373:H373"/>
    <mergeCell ref="B369:D369"/>
    <mergeCell ref="E369:F369"/>
    <mergeCell ref="H369:I369"/>
    <mergeCell ref="K369:L369"/>
    <mergeCell ref="M369:N369"/>
    <mergeCell ref="A370:D370"/>
    <mergeCell ref="E370:F370"/>
    <mergeCell ref="H370:I370"/>
    <mergeCell ref="K370:L370"/>
    <mergeCell ref="E371:F371"/>
    <mergeCell ref="H371:I371"/>
    <mergeCell ref="K371:L371"/>
    <mergeCell ref="M371:N371"/>
    <mergeCell ref="M370:N370"/>
    <mergeCell ref="B367:D367"/>
    <mergeCell ref="E367:F367"/>
    <mergeCell ref="H367:I367"/>
    <mergeCell ref="K367:L367"/>
    <mergeCell ref="M367:N367"/>
    <mergeCell ref="B368:D368"/>
    <mergeCell ref="E368:F368"/>
    <mergeCell ref="H368:I368"/>
    <mergeCell ref="K368:L368"/>
    <mergeCell ref="M368:N368"/>
    <mergeCell ref="C261:D261"/>
    <mergeCell ref="E261:F261"/>
    <mergeCell ref="H261:I261"/>
    <mergeCell ref="K261:L261"/>
    <mergeCell ref="M261:N261"/>
    <mergeCell ref="B270:D270"/>
    <mergeCell ref="E270:F270"/>
    <mergeCell ref="H270:I270"/>
    <mergeCell ref="K270:L270"/>
    <mergeCell ref="M270:N270"/>
    <mergeCell ref="B266:D266"/>
    <mergeCell ref="B269:D269"/>
    <mergeCell ref="E269:F269"/>
    <mergeCell ref="H269:I269"/>
    <mergeCell ref="K269:L269"/>
    <mergeCell ref="M269:N269"/>
    <mergeCell ref="E268:F268"/>
    <mergeCell ref="H268:I268"/>
    <mergeCell ref="K266:L266"/>
    <mergeCell ref="E262:F262"/>
    <mergeCell ref="K262:L262"/>
    <mergeCell ref="B263:D263"/>
    <mergeCell ref="B264:D264"/>
  </mergeCells>
  <phoneticPr fontId="3" type="noConversion"/>
  <pageMargins left="0.51181102362204722" right="0" top="0.19685039370078741" bottom="0.11811023622047245" header="0.19685039370078741" footer="0.11811023622047245"/>
  <pageSetup scale="83" orientation="landscape" r:id="rId1"/>
  <headerFooter alignWithMargins="0">
    <oddFooter>&amp;LRF consolidé - Chiffrier modèle de consolidation - Organisme contrôlé C&amp;R2021-12-22               &amp;P</oddFooter>
  </headerFooter>
  <rowBreaks count="7" manualBreakCount="7">
    <brk id="48" max="16383" man="1"/>
    <brk id="103" max="16383" man="1"/>
    <brk id="147" max="16383" man="1"/>
    <brk id="183" max="16383" man="1"/>
    <brk id="216" max="16383" man="1"/>
    <brk id="248" max="16383" man="1"/>
    <brk id="28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73"/>
  <sheetViews>
    <sheetView topLeftCell="A325" zoomScaleNormal="100" zoomScaleSheetLayoutView="100" workbookViewId="0">
      <selection activeCell="A334" sqref="A334:D335"/>
    </sheetView>
  </sheetViews>
  <sheetFormatPr baseColWidth="10" defaultRowHeight="12.5" x14ac:dyDescent="0.25"/>
  <cols>
    <col min="1" max="3" width="2.26953125" style="6" customWidth="1"/>
    <col min="4" max="4" width="43.81640625" style="6" customWidth="1"/>
    <col min="5" max="6" width="10.7265625" style="6" customWidth="1"/>
    <col min="7" max="7" width="10" style="139" customWidth="1"/>
    <col min="8" max="9" width="12.26953125" style="9" customWidth="1"/>
    <col min="10" max="10" width="4.1796875" style="9" customWidth="1"/>
    <col min="11" max="12" width="10.26953125" style="9" customWidth="1"/>
    <col min="13" max="14" width="10.7265625" style="9" customWidth="1"/>
  </cols>
  <sheetData>
    <row r="1" spans="1:14" ht="14.25" customHeight="1" x14ac:dyDescent="0.25">
      <c r="A1" s="601" t="s">
        <v>291</v>
      </c>
      <c r="B1" s="602"/>
      <c r="C1" s="602"/>
      <c r="D1" s="602"/>
      <c r="E1" s="602"/>
      <c r="F1" s="602"/>
      <c r="G1" s="602"/>
      <c r="H1" s="602"/>
      <c r="I1" s="602"/>
      <c r="J1" s="602"/>
      <c r="K1" s="602"/>
      <c r="L1" s="602"/>
      <c r="M1" s="602"/>
      <c r="N1" s="603"/>
    </row>
    <row r="2" spans="1:14" s="54" customFormat="1" ht="9.75" customHeight="1" x14ac:dyDescent="0.25">
      <c r="A2" s="104"/>
      <c r="B2" s="104"/>
      <c r="C2" s="104"/>
      <c r="D2" s="104"/>
      <c r="E2" s="104"/>
      <c r="F2" s="104"/>
      <c r="G2" s="137"/>
      <c r="H2" s="104"/>
      <c r="I2" s="104"/>
      <c r="J2" s="104"/>
      <c r="K2" s="104"/>
      <c r="L2" s="104"/>
      <c r="M2" s="104"/>
      <c r="N2" s="104"/>
    </row>
    <row r="3" spans="1:14" ht="12.75" customHeight="1" x14ac:dyDescent="0.25">
      <c r="A3" s="187" t="s">
        <v>244</v>
      </c>
      <c r="B3" s="87"/>
      <c r="C3" s="87"/>
      <c r="D3" s="87"/>
      <c r="E3" s="87"/>
      <c r="F3" s="87"/>
      <c r="G3" s="144"/>
      <c r="H3" s="754" t="s">
        <v>246</v>
      </c>
      <c r="I3" s="755"/>
      <c r="J3" s="938" t="s">
        <v>245</v>
      </c>
      <c r="K3" s="766"/>
      <c r="L3" s="766"/>
      <c r="M3" s="766"/>
      <c r="N3" s="767"/>
    </row>
    <row r="4" spans="1:14" ht="12.75" customHeight="1" x14ac:dyDescent="0.25">
      <c r="A4" s="188"/>
      <c r="B4" s="4"/>
      <c r="C4" s="4"/>
      <c r="D4" s="4" t="s">
        <v>186</v>
      </c>
      <c r="E4" s="4"/>
      <c r="F4" s="4"/>
      <c r="G4" s="189">
        <v>0</v>
      </c>
      <c r="H4" s="756"/>
      <c r="I4" s="757"/>
      <c r="J4" s="939"/>
      <c r="K4" s="768"/>
      <c r="L4" s="768"/>
      <c r="M4" s="768"/>
      <c r="N4" s="769"/>
    </row>
    <row r="5" spans="1:14" x14ac:dyDescent="0.25">
      <c r="A5" s="188"/>
      <c r="B5" s="4"/>
      <c r="C5" s="4"/>
      <c r="D5" s="4" t="s">
        <v>187</v>
      </c>
      <c r="E5" s="4"/>
      <c r="F5" s="4"/>
      <c r="G5" s="189">
        <v>0</v>
      </c>
      <c r="H5" s="756"/>
      <c r="I5" s="757"/>
      <c r="J5" s="939"/>
      <c r="K5" s="768"/>
      <c r="L5" s="768"/>
      <c r="M5" s="768"/>
      <c r="N5" s="769"/>
    </row>
    <row r="6" spans="1:14" x14ac:dyDescent="0.25">
      <c r="A6" s="190"/>
      <c r="B6" s="191"/>
      <c r="C6" s="191"/>
      <c r="D6" s="191" t="s">
        <v>188</v>
      </c>
      <c r="E6" s="191"/>
      <c r="F6" s="191"/>
      <c r="G6" s="192">
        <v>0</v>
      </c>
      <c r="H6" s="758"/>
      <c r="I6" s="759"/>
      <c r="J6" s="940"/>
      <c r="K6" s="770"/>
      <c r="L6" s="770"/>
      <c r="M6" s="770"/>
      <c r="N6" s="771"/>
    </row>
    <row r="7" spans="1:14" s="116" customFormat="1" ht="8.25" customHeight="1" x14ac:dyDescent="0.25">
      <c r="A7" s="4"/>
      <c r="B7" s="4"/>
      <c r="C7" s="4"/>
      <c r="D7" s="4"/>
      <c r="E7" s="4"/>
      <c r="F7" s="4"/>
      <c r="G7" s="138"/>
      <c r="H7" s="115"/>
      <c r="I7" s="115"/>
      <c r="J7" s="115"/>
      <c r="K7" s="115"/>
      <c r="L7" s="115"/>
      <c r="M7" s="115"/>
      <c r="N7" s="115"/>
    </row>
    <row r="8" spans="1:14" s="54" customFormat="1" ht="12" customHeight="1" x14ac:dyDescent="0.25">
      <c r="A8" s="105"/>
      <c r="B8" s="105"/>
      <c r="C8" s="105"/>
      <c r="D8" s="105"/>
      <c r="E8" s="762" t="s">
        <v>175</v>
      </c>
      <c r="F8" s="915"/>
      <c r="G8" s="160" t="s">
        <v>181</v>
      </c>
      <c r="H8" s="916" t="s">
        <v>176</v>
      </c>
      <c r="I8" s="915"/>
      <c r="J8" s="762" t="s">
        <v>177</v>
      </c>
      <c r="K8" s="790"/>
      <c r="L8" s="915"/>
      <c r="M8" s="762" t="s">
        <v>195</v>
      </c>
      <c r="N8" s="915"/>
    </row>
    <row r="9" spans="1:14" s="51" customFormat="1" ht="13.5" customHeight="1" x14ac:dyDescent="0.25">
      <c r="A9" s="637" t="s">
        <v>149</v>
      </c>
      <c r="B9" s="638"/>
      <c r="C9" s="638"/>
      <c r="D9" s="639"/>
      <c r="E9" s="620" t="s">
        <v>172</v>
      </c>
      <c r="F9" s="622"/>
      <c r="G9" s="806" t="s">
        <v>173</v>
      </c>
      <c r="H9" s="883" t="s">
        <v>104</v>
      </c>
      <c r="I9" s="622"/>
      <c r="J9" s="620" t="s">
        <v>36</v>
      </c>
      <c r="K9" s="621"/>
      <c r="L9" s="622"/>
      <c r="M9" s="620" t="s">
        <v>105</v>
      </c>
      <c r="N9" s="622"/>
    </row>
    <row r="10" spans="1:14" s="51" customFormat="1" ht="11.25" customHeight="1" x14ac:dyDescent="0.25">
      <c r="A10" s="640"/>
      <c r="B10" s="641"/>
      <c r="C10" s="641"/>
      <c r="D10" s="642"/>
      <c r="E10" s="623"/>
      <c r="F10" s="625"/>
      <c r="G10" s="807"/>
      <c r="H10" s="884"/>
      <c r="I10" s="625"/>
      <c r="J10" s="623"/>
      <c r="K10" s="624"/>
      <c r="L10" s="625"/>
      <c r="M10" s="623"/>
      <c r="N10" s="625"/>
    </row>
    <row r="11" spans="1:14" x14ac:dyDescent="0.25">
      <c r="E11" s="18" t="s">
        <v>25</v>
      </c>
      <c r="F11" s="19" t="s">
        <v>26</v>
      </c>
      <c r="G11" s="154"/>
      <c r="H11" s="150" t="s">
        <v>25</v>
      </c>
      <c r="I11" s="19" t="s">
        <v>26</v>
      </c>
      <c r="J11" s="26" t="s">
        <v>5</v>
      </c>
      <c r="K11" s="27" t="s">
        <v>25</v>
      </c>
      <c r="L11" s="19" t="s">
        <v>26</v>
      </c>
      <c r="M11" s="18" t="s">
        <v>25</v>
      </c>
      <c r="N11" s="19" t="s">
        <v>26</v>
      </c>
    </row>
    <row r="12" spans="1:14" ht="14" x14ac:dyDescent="0.3">
      <c r="A12" s="47" t="s">
        <v>4</v>
      </c>
      <c r="B12" s="47"/>
      <c r="E12" s="392"/>
      <c r="F12" s="393"/>
      <c r="G12" s="155"/>
      <c r="H12" s="408"/>
      <c r="I12" s="409"/>
      <c r="J12" s="20"/>
      <c r="K12" s="416"/>
      <c r="L12" s="409"/>
      <c r="M12" s="423"/>
      <c r="N12" s="409"/>
    </row>
    <row r="13" spans="1:14" ht="13" x14ac:dyDescent="0.3">
      <c r="A13" s="48" t="s">
        <v>1</v>
      </c>
      <c r="B13" s="48"/>
      <c r="C13" s="12"/>
      <c r="D13" s="12"/>
      <c r="E13" s="394"/>
      <c r="F13" s="395"/>
      <c r="G13" s="201"/>
      <c r="H13" s="410"/>
      <c r="I13" s="411"/>
      <c r="J13" s="213"/>
      <c r="K13" s="417"/>
      <c r="L13" s="411"/>
      <c r="M13" s="424"/>
      <c r="N13" s="411"/>
    </row>
    <row r="14" spans="1:14" x14ac:dyDescent="0.25">
      <c r="C14" s="11" t="s">
        <v>258</v>
      </c>
      <c r="D14" s="11"/>
      <c r="E14" s="396"/>
      <c r="F14" s="397"/>
      <c r="G14" s="193">
        <f>G$6</f>
        <v>0</v>
      </c>
      <c r="H14" s="412" t="str">
        <f>IF((E14*G14)&lt;=0," ",ROUND((E14*G14),0))</f>
        <v xml:space="preserve"> </v>
      </c>
      <c r="I14" s="413" t="str">
        <f>IF((F14*G14)&lt;=0," ",ROUND((F14*G14),0))</f>
        <v xml:space="preserve"> </v>
      </c>
      <c r="J14" s="128"/>
      <c r="K14" s="418"/>
      <c r="L14" s="397"/>
      <c r="M14" s="425" t="str">
        <f>IF((IF(H14=" ",0,H14)-IF(I14=" ",0,I14)+K14-L14)&lt;=0," ",(IF(H14=" ",0,H14)-IF(I14=" ",0,I14)+K14-L14))</f>
        <v xml:space="preserve"> </v>
      </c>
      <c r="N14" s="426" t="str">
        <f>IF((-IF(H14=" ",0,H14)+IF(I14=" ",0,I14)-K14+L14)&lt;=0," ",(-IF(H14=" ",0,H14)+IF(I14=" ",0,I14)-K14+L14))</f>
        <v xml:space="preserve"> </v>
      </c>
    </row>
    <row r="15" spans="1:14" x14ac:dyDescent="0.25">
      <c r="C15" s="12" t="s">
        <v>9</v>
      </c>
      <c r="D15" s="12"/>
      <c r="E15" s="398"/>
      <c r="F15" s="399"/>
      <c r="G15" s="193">
        <f t="shared" ref="G15:G20" si="0">G$6</f>
        <v>0</v>
      </c>
      <c r="H15" s="412" t="str">
        <f t="shared" ref="H15:H20" si="1">IF((E15*G15)&lt;=0," ",ROUND((E15*G15),0))</f>
        <v xml:space="preserve"> </v>
      </c>
      <c r="I15" s="413" t="str">
        <f t="shared" ref="I15:I20" si="2">IF((F15*G15)&lt;=0," ",ROUND((F15*G15),0))</f>
        <v xml:space="preserve"> </v>
      </c>
      <c r="J15" s="129"/>
      <c r="K15" s="419"/>
      <c r="L15" s="399"/>
      <c r="M15" s="425" t="str">
        <f t="shared" ref="M15:M20" si="3">IF((IF(H15=" ",0,H15)-IF(I15=" ",0,I15)+K15-L15)&lt;=0," ",(IF(H15=" ",0,H15)-IF(I15=" ",0,I15)+K15-L15))</f>
        <v xml:space="preserve"> </v>
      </c>
      <c r="N15" s="426" t="str">
        <f t="shared" ref="N15:N20" si="4">IF((-IF(H15=" ",0,H15)+IF(I15=" ",0,I15)-K15+L15)&lt;=0," ",(-IF(H15=" ",0,H15)+IF(I15=" ",0,I15)-K15+L15))</f>
        <v xml:space="preserve"> </v>
      </c>
    </row>
    <row r="16" spans="1:14" x14ac:dyDescent="0.25">
      <c r="C16" s="12" t="s">
        <v>13</v>
      </c>
      <c r="D16" s="12"/>
      <c r="E16" s="398"/>
      <c r="F16" s="399"/>
      <c r="G16" s="193">
        <f t="shared" si="0"/>
        <v>0</v>
      </c>
      <c r="H16" s="412" t="str">
        <f t="shared" si="1"/>
        <v xml:space="preserve"> </v>
      </c>
      <c r="I16" s="413" t="str">
        <f t="shared" si="2"/>
        <v xml:space="preserve"> </v>
      </c>
      <c r="J16" s="129"/>
      <c r="K16" s="419"/>
      <c r="L16" s="399"/>
      <c r="M16" s="425" t="str">
        <f t="shared" si="3"/>
        <v xml:space="preserve"> </v>
      </c>
      <c r="N16" s="426" t="str">
        <f t="shared" si="4"/>
        <v xml:space="preserve"> </v>
      </c>
    </row>
    <row r="17" spans="1:14" ht="13" x14ac:dyDescent="0.3">
      <c r="C17" s="36" t="s">
        <v>212</v>
      </c>
      <c r="D17" s="37"/>
      <c r="E17" s="400"/>
      <c r="F17" s="401"/>
      <c r="G17" s="193">
        <f t="shared" si="0"/>
        <v>0</v>
      </c>
      <c r="H17" s="412" t="str">
        <f t="shared" si="1"/>
        <v xml:space="preserve"> </v>
      </c>
      <c r="I17" s="413" t="str">
        <f t="shared" si="2"/>
        <v xml:space="preserve"> </v>
      </c>
      <c r="J17" s="126"/>
      <c r="K17" s="420"/>
      <c r="L17" s="401"/>
      <c r="M17" s="425" t="str">
        <f t="shared" si="3"/>
        <v xml:space="preserve"> </v>
      </c>
      <c r="N17" s="426" t="str">
        <f t="shared" si="4"/>
        <v xml:space="preserve"> </v>
      </c>
    </row>
    <row r="18" spans="1:14" ht="25.5" customHeight="1" x14ac:dyDescent="0.25">
      <c r="C18" s="577" t="s">
        <v>274</v>
      </c>
      <c r="D18" s="578"/>
      <c r="E18" s="400"/>
      <c r="F18" s="401"/>
      <c r="G18" s="193">
        <f t="shared" si="0"/>
        <v>0</v>
      </c>
      <c r="H18" s="412" t="str">
        <f t="shared" si="1"/>
        <v xml:space="preserve"> </v>
      </c>
      <c r="I18" s="413" t="str">
        <f t="shared" si="2"/>
        <v xml:space="preserve"> </v>
      </c>
      <c r="J18" s="126"/>
      <c r="K18" s="420"/>
      <c r="L18" s="401"/>
      <c r="M18" s="425" t="str">
        <f t="shared" si="3"/>
        <v xml:space="preserve"> </v>
      </c>
      <c r="N18" s="426" t="str">
        <f t="shared" si="4"/>
        <v xml:space="preserve"> </v>
      </c>
    </row>
    <row r="19" spans="1:14" ht="13" x14ac:dyDescent="0.3">
      <c r="C19" s="41" t="s">
        <v>63</v>
      </c>
      <c r="D19" s="37"/>
      <c r="E19" s="402"/>
      <c r="F19" s="403"/>
      <c r="G19" s="193">
        <f t="shared" si="0"/>
        <v>0</v>
      </c>
      <c r="H19" s="412" t="str">
        <f t="shared" si="1"/>
        <v xml:space="preserve"> </v>
      </c>
      <c r="I19" s="413" t="str">
        <f t="shared" si="2"/>
        <v xml:space="preserve"> </v>
      </c>
      <c r="J19" s="126"/>
      <c r="K19" s="420"/>
      <c r="L19" s="401"/>
      <c r="M19" s="425" t="str">
        <f t="shared" si="3"/>
        <v xml:space="preserve"> </v>
      </c>
      <c r="N19" s="426" t="str">
        <f t="shared" si="4"/>
        <v xml:space="preserve"> </v>
      </c>
    </row>
    <row r="20" spans="1:14" x14ac:dyDescent="0.25">
      <c r="C20" s="11" t="s">
        <v>11</v>
      </c>
      <c r="D20" s="11"/>
      <c r="E20" s="396"/>
      <c r="F20" s="397"/>
      <c r="G20" s="193">
        <f t="shared" si="0"/>
        <v>0</v>
      </c>
      <c r="H20" s="412" t="str">
        <f t="shared" si="1"/>
        <v xml:space="preserve"> </v>
      </c>
      <c r="I20" s="413" t="str">
        <f t="shared" si="2"/>
        <v xml:space="preserve"> </v>
      </c>
      <c r="J20" s="130"/>
      <c r="K20" s="418"/>
      <c r="L20" s="397"/>
      <c r="M20" s="425" t="str">
        <f t="shared" si="3"/>
        <v xml:space="preserve"> </v>
      </c>
      <c r="N20" s="426" t="str">
        <f t="shared" si="4"/>
        <v xml:space="preserve"> </v>
      </c>
    </row>
    <row r="21" spans="1:14" ht="13" x14ac:dyDescent="0.3">
      <c r="A21" s="48" t="s">
        <v>3</v>
      </c>
      <c r="B21" s="48"/>
      <c r="C21" s="11"/>
      <c r="D21" s="11"/>
      <c r="E21" s="404"/>
      <c r="F21" s="405"/>
      <c r="G21" s="157"/>
      <c r="H21" s="414"/>
      <c r="I21" s="405"/>
      <c r="J21" s="131"/>
      <c r="K21" s="421"/>
      <c r="L21" s="405"/>
      <c r="M21" s="404"/>
      <c r="N21" s="405"/>
    </row>
    <row r="22" spans="1:14" ht="24" customHeight="1" x14ac:dyDescent="0.25">
      <c r="A22" s="7"/>
      <c r="B22" s="7"/>
      <c r="C22" s="556" t="s">
        <v>268</v>
      </c>
      <c r="D22" s="557"/>
      <c r="E22" s="396"/>
      <c r="F22" s="397"/>
      <c r="G22" s="193">
        <f>G$6</f>
        <v>0</v>
      </c>
      <c r="H22" s="412" t="str">
        <f>IF((E22*G22)&lt;=0," ",ROUND((E22*G22),0))</f>
        <v xml:space="preserve"> </v>
      </c>
      <c r="I22" s="413" t="str">
        <f>IF((F22*G22)&lt;=0," ",ROUND((F22*G22),0))</f>
        <v xml:space="preserve"> </v>
      </c>
      <c r="J22" s="128"/>
      <c r="K22" s="418"/>
      <c r="L22" s="397"/>
      <c r="M22" s="425" t="str">
        <f>IF((IF(H22=" ",0,H22)-IF(I22=" ",0,I22)+K22-L22)&lt;=0," ",(IF(H22=" ",0,H22)-IF(I22=" ",0,I22)+K22-L22))</f>
        <v xml:space="preserve"> </v>
      </c>
      <c r="N22" s="426" t="str">
        <f>IF((-IF(H22=" ",0,H22)+IF(I22=" ",0,I22)-K22+L22)&lt;=0," ",(-IF(H22=" ",0,H22)+IF(I22=" ",0,I22)-K22+L22))</f>
        <v xml:space="preserve"> </v>
      </c>
    </row>
    <row r="23" spans="1:14" x14ac:dyDescent="0.25">
      <c r="C23" s="11" t="s">
        <v>60</v>
      </c>
      <c r="D23" s="11"/>
      <c r="E23" s="396"/>
      <c r="F23" s="397"/>
      <c r="G23" s="193">
        <f>G$6</f>
        <v>0</v>
      </c>
      <c r="H23" s="412" t="str">
        <f>IF((E23*G23)&lt;=0," ",ROUND((E23*G23),0))</f>
        <v xml:space="preserve"> </v>
      </c>
      <c r="I23" s="413" t="str">
        <f>IF((F23*G23)&lt;=0," ",ROUND((F23*G23),0))</f>
        <v xml:space="preserve"> </v>
      </c>
      <c r="J23" s="128"/>
      <c r="K23" s="418"/>
      <c r="L23" s="397"/>
      <c r="M23" s="425" t="str">
        <f>IF((IF(H23=" ",0,H23)-IF(I23=" ",0,I23)+K23-L23)&lt;=0," ",(IF(H23=" ",0,H23)-IF(I23=" ",0,I23)+K23-L23))</f>
        <v xml:space="preserve"> </v>
      </c>
      <c r="N23" s="426" t="str">
        <f>IF((-IF(H23=" ",0,H23)+IF(I23=" ",0,I23)-K23+L23)&lt;=0," ",(-IF(H23=" ",0,H23)+IF(I23=" ",0,I23)-K23+L23))</f>
        <v xml:space="preserve"> </v>
      </c>
    </row>
    <row r="24" spans="1:14" x14ac:dyDescent="0.25">
      <c r="C24" s="11" t="s">
        <v>65</v>
      </c>
      <c r="D24" s="11"/>
      <c r="E24" s="396"/>
      <c r="F24" s="397"/>
      <c r="G24" s="193">
        <f>G$6</f>
        <v>0</v>
      </c>
      <c r="H24" s="412" t="str">
        <f>IF((E24*G24)&lt;=0," ",ROUND((E24*G24),0))</f>
        <v xml:space="preserve"> </v>
      </c>
      <c r="I24" s="413" t="str">
        <f>IF((F24*G24)&lt;=0," ",ROUND((F24*G24),0))</f>
        <v xml:space="preserve"> </v>
      </c>
      <c r="J24" s="128"/>
      <c r="K24" s="418"/>
      <c r="L24" s="397"/>
      <c r="M24" s="425" t="str">
        <f>IF((IF(H24=" ",0,H24)-IF(I24=" ",0,I24)+K24-L24)&lt;=0," ",(IF(H24=" ",0,H24)-IF(I24=" ",0,I24)+K24-L24))</f>
        <v xml:space="preserve"> </v>
      </c>
      <c r="N24" s="426" t="str">
        <f>IF((-IF(H24=" ",0,H24)+IF(I24=" ",0,I24)-K24+L24)&lt;=0," ",(-IF(H24=" ",0,H24)+IF(I24=" ",0,I24)-K24+L24))</f>
        <v xml:space="preserve"> </v>
      </c>
    </row>
    <row r="25" spans="1:14" x14ac:dyDescent="0.25">
      <c r="C25" s="11" t="s">
        <v>28</v>
      </c>
      <c r="D25" s="11"/>
      <c r="E25" s="396"/>
      <c r="F25" s="397"/>
      <c r="G25" s="193">
        <f>G$6</f>
        <v>0</v>
      </c>
      <c r="H25" s="412" t="str">
        <f>IF((E25*G25)&lt;=0," ",ROUND((E25*G25),0))</f>
        <v xml:space="preserve"> </v>
      </c>
      <c r="I25" s="413" t="str">
        <f>IF((F25*G25)&lt;=0," ",ROUND((F25*G25),0))</f>
        <v xml:space="preserve"> </v>
      </c>
      <c r="J25" s="128"/>
      <c r="K25" s="418"/>
      <c r="L25" s="397"/>
      <c r="M25" s="425" t="str">
        <f>IF((IF(H25=" ",0,H25)-IF(I25=" ",0,I25)+K25-L25)&lt;=0," ",(IF(H25=" ",0,H25)-IF(I25=" ",0,I25)+K25-L25))</f>
        <v xml:space="preserve"> </v>
      </c>
      <c r="N25" s="426" t="str">
        <f>IF((-IF(H25=" ",0,H25)+IF(I25=" ",0,I25)-K25+L25)&lt;=0," ",(-IF(H25=" ",0,H25)+IF(I25=" ",0,I25)-K25+L25))</f>
        <v xml:space="preserve"> </v>
      </c>
    </row>
    <row r="26" spans="1:14" x14ac:dyDescent="0.25">
      <c r="C26" s="11" t="s">
        <v>47</v>
      </c>
      <c r="D26" s="11"/>
      <c r="E26" s="404"/>
      <c r="F26" s="405"/>
      <c r="G26" s="157"/>
      <c r="H26" s="414"/>
      <c r="I26" s="405"/>
      <c r="J26" s="131"/>
      <c r="K26" s="421"/>
      <c r="L26" s="405"/>
      <c r="M26" s="404"/>
      <c r="N26" s="405"/>
    </row>
    <row r="27" spans="1:14" x14ac:dyDescent="0.25">
      <c r="C27" s="12"/>
      <c r="D27" s="11" t="s">
        <v>47</v>
      </c>
      <c r="E27" s="396"/>
      <c r="F27" s="397"/>
      <c r="G27" s="193">
        <f>G$6</f>
        <v>0</v>
      </c>
      <c r="H27" s="412" t="str">
        <f>IF((E27*G27)&lt;=0," ",ROUND((E27*G27),0))</f>
        <v xml:space="preserve"> </v>
      </c>
      <c r="I27" s="413" t="str">
        <f>IF((F27*G27)&lt;=0," ",ROUND((F27*G27),0))</f>
        <v xml:space="preserve"> </v>
      </c>
      <c r="J27" s="128"/>
      <c r="K27" s="418"/>
      <c r="L27" s="397"/>
      <c r="M27" s="425" t="str">
        <f>IF((IF(H27=" ",0,H27)-IF(I27=" ",0,I27)+K27-L27)&lt;=0," ",(IF(H27=" ",0,H27)-IF(I27=" ",0,I27)+K27-L27))</f>
        <v xml:space="preserve"> </v>
      </c>
      <c r="N27" s="426" t="str">
        <f>IF((-IF(H27=" ",0,H27)+IF(I27=" ",0,I27)-K27+L27)&lt;=0," ",(-IF(H27=" ",0,H27)+IF(I27=" ",0,I27)-K27+L27))</f>
        <v xml:space="preserve"> </v>
      </c>
    </row>
    <row r="28" spans="1:14" x14ac:dyDescent="0.25">
      <c r="C28" s="61"/>
      <c r="D28" s="11" t="s">
        <v>95</v>
      </c>
      <c r="E28" s="396"/>
      <c r="F28" s="397"/>
      <c r="G28" s="193">
        <f>G$6</f>
        <v>0</v>
      </c>
      <c r="H28" s="412" t="str">
        <f>IF((E28*G28)&lt;=0," ",ROUND((E28*G28),0))</f>
        <v xml:space="preserve"> </v>
      </c>
      <c r="I28" s="413" t="str">
        <f>IF((F28*G28)&lt;=0," ",ROUND((F28*G28),0))</f>
        <v xml:space="preserve"> </v>
      </c>
      <c r="J28" s="128"/>
      <c r="K28" s="418"/>
      <c r="L28" s="397"/>
      <c r="M28" s="425" t="str">
        <f>IF((IF(H28=" ",0,H28)-IF(I28=" ",0,I28)+K28-L28)&lt;=0," ",(IF(H28=" ",0,H28)-IF(I28=" ",0,I28)+K28-L28))</f>
        <v xml:space="preserve"> </v>
      </c>
      <c r="N28" s="426" t="str">
        <f>IF((-IF(H28=" ",0,H28)+IF(I28=" ",0,I28)-K28+L28)&lt;=0," ",(-IF(H28=" ",0,H28)+IF(I28=" ",0,I28)-K28+L28))</f>
        <v xml:space="preserve"> </v>
      </c>
    </row>
    <row r="29" spans="1:14" x14ac:dyDescent="0.25">
      <c r="C29" s="11" t="s">
        <v>12</v>
      </c>
      <c r="D29" s="11"/>
      <c r="E29" s="396"/>
      <c r="F29" s="397"/>
      <c r="G29" s="193">
        <f>G$6</f>
        <v>0</v>
      </c>
      <c r="H29" s="412" t="str">
        <f>IF((E29*G29)&lt;=0," ",ROUND((E29*G29),0))</f>
        <v xml:space="preserve"> </v>
      </c>
      <c r="I29" s="413" t="str">
        <f>IF((F29*G29)&lt;=0," ",ROUND((F29*G29),0))</f>
        <v xml:space="preserve"> </v>
      </c>
      <c r="J29" s="128"/>
      <c r="K29" s="418"/>
      <c r="L29" s="397"/>
      <c r="M29" s="425" t="str">
        <f>IF((IF(H29=" ",0,H29)-IF(I29=" ",0,I29)+K29-L29)&lt;=0," ",(IF(H29=" ",0,H29)-IF(I29=" ",0,I29)+K29-L29))</f>
        <v xml:space="preserve"> </v>
      </c>
      <c r="N29" s="426" t="str">
        <f>IF((-IF(H29=" ",0,H29)+IF(I29=" ",0,I29)-K29+L29)&lt;=0," ",(-IF(H29=" ",0,H29)+IF(I29=" ",0,I29)-K29+L29))</f>
        <v xml:space="preserve"> </v>
      </c>
    </row>
    <row r="30" spans="1:14" x14ac:dyDescent="0.25">
      <c r="C30" s="14" t="s">
        <v>306</v>
      </c>
      <c r="D30" s="14"/>
      <c r="E30" s="396"/>
      <c r="F30" s="397"/>
      <c r="G30" s="193">
        <f>G$6</f>
        <v>0</v>
      </c>
      <c r="H30" s="412" t="str">
        <f>IF((E30*G30)&lt;=0," ",ROUND((E30*G30),0))</f>
        <v xml:space="preserve"> </v>
      </c>
      <c r="I30" s="413" t="str">
        <f>IF((F30*G30)&lt;=0," ",ROUND((F30*G30),0))</f>
        <v xml:space="preserve"> </v>
      </c>
      <c r="J30" s="128"/>
      <c r="K30" s="418"/>
      <c r="L30" s="397"/>
      <c r="M30" s="425" t="str">
        <f>IF((IF(H30=" ",0,H30)-IF(I30=" ",0,I30)+K30-L30)&lt;=0," ",(IF(H30=" ",0,H30)-IF(I30=" ",0,I30)+K30-L30))</f>
        <v xml:space="preserve"> </v>
      </c>
      <c r="N30" s="426" t="str">
        <f>IF((-IF(H30=" ",0,H30)+IF(I30=" ",0,I30)-K30+L30)&lt;=0," ",(-IF(H30=" ",0,H30)+IF(I30=" ",0,I30)-K30+L30))</f>
        <v xml:space="preserve"> </v>
      </c>
    </row>
    <row r="31" spans="1:14" ht="13" x14ac:dyDescent="0.3">
      <c r="A31" s="48" t="s">
        <v>2</v>
      </c>
      <c r="B31" s="48"/>
      <c r="C31" s="11"/>
      <c r="D31" s="11"/>
      <c r="E31" s="404"/>
      <c r="F31" s="405"/>
      <c r="G31" s="157"/>
      <c r="H31" s="414"/>
      <c r="I31" s="405"/>
      <c r="J31" s="131"/>
      <c r="K31" s="421"/>
      <c r="L31" s="405"/>
      <c r="M31" s="404"/>
      <c r="N31" s="405"/>
    </row>
    <row r="32" spans="1:14" x14ac:dyDescent="0.25">
      <c r="C32" s="11" t="s">
        <v>332</v>
      </c>
      <c r="D32" s="11"/>
      <c r="E32" s="404"/>
      <c r="F32" s="405"/>
      <c r="G32" s="157"/>
      <c r="H32" s="414"/>
      <c r="I32" s="405"/>
      <c r="J32" s="131"/>
      <c r="K32" s="421"/>
      <c r="L32" s="405"/>
      <c r="M32" s="404"/>
      <c r="N32" s="405"/>
    </row>
    <row r="33" spans="1:14" x14ac:dyDescent="0.25">
      <c r="C33" s="12"/>
      <c r="D33" s="11" t="s">
        <v>66</v>
      </c>
      <c r="E33" s="396"/>
      <c r="F33" s="397"/>
      <c r="G33" s="193">
        <f t="shared" ref="G33:G38" si="5">G$6</f>
        <v>0</v>
      </c>
      <c r="H33" s="412" t="str">
        <f t="shared" ref="H33:H38" si="6">IF((E33*G33)&lt;=0," ",ROUND((E33*G33),0))</f>
        <v xml:space="preserve"> </v>
      </c>
      <c r="I33" s="413" t="str">
        <f t="shared" ref="I33:I38" si="7">IF((F33*G33)&lt;=0," ",ROUND((F33*G33),0))</f>
        <v xml:space="preserve"> </v>
      </c>
      <c r="J33" s="128"/>
      <c r="K33" s="418"/>
      <c r="L33" s="397"/>
      <c r="M33" s="425" t="str">
        <f t="shared" ref="M33:M38" si="8">IF((IF(H33=" ",0,H33)-IF(I33=" ",0,I33)+K33-L33)&lt;=0," ",(IF(H33=" ",0,H33)-IF(I33=" ",0,I33)+K33-L33))</f>
        <v xml:space="preserve"> </v>
      </c>
      <c r="N33" s="426" t="str">
        <f t="shared" ref="N33:N38" si="9">IF((-IF(H33=" ",0,H33)+IF(I33=" ",0,I33)-K33+L33)&lt;=0," ",(-IF(H33=" ",0,H33)+IF(I33=" ",0,I33)-K33+L33))</f>
        <v xml:space="preserve"> </v>
      </c>
    </row>
    <row r="34" spans="1:14" x14ac:dyDescent="0.25">
      <c r="C34" s="61"/>
      <c r="D34" s="11" t="s">
        <v>67</v>
      </c>
      <c r="E34" s="396"/>
      <c r="F34" s="397"/>
      <c r="G34" s="193">
        <f t="shared" si="5"/>
        <v>0</v>
      </c>
      <c r="H34" s="412" t="str">
        <f t="shared" si="6"/>
        <v xml:space="preserve"> </v>
      </c>
      <c r="I34" s="413" t="str">
        <f t="shared" si="7"/>
        <v xml:space="preserve"> </v>
      </c>
      <c r="J34" s="128"/>
      <c r="K34" s="418"/>
      <c r="L34" s="397"/>
      <c r="M34" s="425" t="str">
        <f t="shared" si="8"/>
        <v xml:space="preserve"> </v>
      </c>
      <c r="N34" s="426" t="str">
        <f t="shared" si="9"/>
        <v xml:space="preserve"> </v>
      </c>
    </row>
    <row r="35" spans="1:14" x14ac:dyDescent="0.25">
      <c r="C35" s="11" t="s">
        <v>0</v>
      </c>
      <c r="D35" s="11"/>
      <c r="E35" s="396"/>
      <c r="F35" s="397"/>
      <c r="G35" s="193">
        <f t="shared" si="5"/>
        <v>0</v>
      </c>
      <c r="H35" s="412" t="str">
        <f t="shared" si="6"/>
        <v xml:space="preserve"> </v>
      </c>
      <c r="I35" s="413" t="str">
        <f t="shared" si="7"/>
        <v xml:space="preserve"> </v>
      </c>
      <c r="J35" s="130"/>
      <c r="K35" s="418"/>
      <c r="L35" s="397"/>
      <c r="M35" s="425" t="str">
        <f t="shared" si="8"/>
        <v xml:space="preserve"> </v>
      </c>
      <c r="N35" s="426" t="str">
        <f t="shared" si="9"/>
        <v xml:space="preserve"> </v>
      </c>
    </row>
    <row r="36" spans="1:14" x14ac:dyDescent="0.25">
      <c r="C36" s="11" t="s">
        <v>44</v>
      </c>
      <c r="D36" s="11"/>
      <c r="E36" s="396"/>
      <c r="F36" s="397"/>
      <c r="G36" s="193">
        <f t="shared" si="5"/>
        <v>0</v>
      </c>
      <c r="H36" s="412" t="str">
        <f t="shared" si="6"/>
        <v xml:space="preserve"> </v>
      </c>
      <c r="I36" s="413" t="str">
        <f t="shared" si="7"/>
        <v xml:space="preserve"> </v>
      </c>
      <c r="J36" s="128"/>
      <c r="K36" s="418"/>
      <c r="L36" s="397"/>
      <c r="M36" s="425" t="str">
        <f t="shared" si="8"/>
        <v xml:space="preserve"> </v>
      </c>
      <c r="N36" s="426" t="str">
        <f t="shared" si="9"/>
        <v xml:space="preserve"> </v>
      </c>
    </row>
    <row r="37" spans="1:14" x14ac:dyDescent="0.25">
      <c r="C37" s="11" t="s">
        <v>319</v>
      </c>
      <c r="D37" s="11"/>
      <c r="E37" s="396"/>
      <c r="F37" s="397"/>
      <c r="G37" s="193">
        <f t="shared" si="5"/>
        <v>0</v>
      </c>
      <c r="H37" s="412" t="str">
        <f t="shared" si="6"/>
        <v xml:space="preserve"> </v>
      </c>
      <c r="I37" s="413" t="str">
        <f t="shared" si="7"/>
        <v xml:space="preserve"> </v>
      </c>
      <c r="J37" s="128"/>
      <c r="K37" s="418"/>
      <c r="L37" s="397"/>
      <c r="M37" s="425" t="str">
        <f t="shared" si="8"/>
        <v xml:space="preserve"> </v>
      </c>
      <c r="N37" s="426" t="str">
        <f t="shared" si="9"/>
        <v xml:space="preserve"> </v>
      </c>
    </row>
    <row r="38" spans="1:14" x14ac:dyDescent="0.25">
      <c r="C38" s="11" t="s">
        <v>23</v>
      </c>
      <c r="D38" s="11"/>
      <c r="E38" s="396"/>
      <c r="F38" s="397"/>
      <c r="G38" s="193">
        <f t="shared" si="5"/>
        <v>0</v>
      </c>
      <c r="H38" s="412" t="str">
        <f t="shared" si="6"/>
        <v xml:space="preserve"> </v>
      </c>
      <c r="I38" s="413" t="str">
        <f t="shared" si="7"/>
        <v xml:space="preserve"> </v>
      </c>
      <c r="J38" s="128"/>
      <c r="K38" s="418"/>
      <c r="L38" s="397"/>
      <c r="M38" s="425" t="str">
        <f t="shared" si="8"/>
        <v xml:space="preserve"> </v>
      </c>
      <c r="N38" s="426" t="str">
        <f t="shared" si="9"/>
        <v xml:space="preserve"> </v>
      </c>
    </row>
    <row r="39" spans="1:14" x14ac:dyDescent="0.25">
      <c r="A39" s="174" t="s">
        <v>190</v>
      </c>
      <c r="B39" s="174"/>
      <c r="C39" s="174"/>
      <c r="D39" s="174"/>
      <c r="E39" s="406">
        <f>SUM(E14:E38)</f>
        <v>0</v>
      </c>
      <c r="F39" s="407">
        <f>SUM(F14:F38)</f>
        <v>0</v>
      </c>
      <c r="G39" s="226"/>
      <c r="H39" s="415">
        <f>SUM(H14:H38)</f>
        <v>0</v>
      </c>
      <c r="I39" s="407">
        <f>SUM(I14:I38)</f>
        <v>0</v>
      </c>
      <c r="J39" s="252"/>
      <c r="K39" s="422">
        <f>SUM(K14:K38)</f>
        <v>0</v>
      </c>
      <c r="L39" s="407">
        <f>SUM(L14:L38)</f>
        <v>0</v>
      </c>
      <c r="M39" s="406">
        <f>SUM(M14:M38)</f>
        <v>0</v>
      </c>
      <c r="N39" s="407">
        <f>SUM(N14:N38)</f>
        <v>0</v>
      </c>
    </row>
    <row r="40" spans="1:14" s="3" customFormat="1" x14ac:dyDescent="0.25">
      <c r="A40" s="8"/>
      <c r="B40" s="8"/>
      <c r="C40" s="8"/>
      <c r="D40" s="8"/>
      <c r="E40" s="8"/>
      <c r="F40" s="8"/>
      <c r="G40" s="140"/>
      <c r="H40" s="10"/>
      <c r="I40" s="10"/>
      <c r="J40" s="10"/>
      <c r="K40" s="10"/>
      <c r="L40" s="10"/>
      <c r="M40" s="10"/>
      <c r="N40" s="10"/>
    </row>
    <row r="41" spans="1:14" s="8" customFormat="1" ht="14.25" customHeight="1" x14ac:dyDescent="0.25">
      <c r="A41" s="847" t="s">
        <v>300</v>
      </c>
      <c r="B41" s="848"/>
      <c r="C41" s="848"/>
      <c r="D41" s="848"/>
      <c r="E41" s="848"/>
      <c r="F41" s="848"/>
      <c r="G41" s="848"/>
      <c r="H41" s="848"/>
      <c r="I41" s="848"/>
      <c r="J41" s="848"/>
      <c r="K41" s="848"/>
      <c r="L41" s="848"/>
      <c r="M41" s="848"/>
      <c r="N41" s="849"/>
    </row>
    <row r="42" spans="1:14" s="4" customFormat="1" ht="11.5" x14ac:dyDescent="0.25">
      <c r="A42" s="188" t="s">
        <v>122</v>
      </c>
      <c r="B42" s="4" t="s">
        <v>297</v>
      </c>
      <c r="G42" s="142"/>
      <c r="H42" s="53"/>
      <c r="I42" s="53"/>
      <c r="J42" s="53"/>
      <c r="K42" s="53"/>
      <c r="L42" s="53"/>
      <c r="M42" s="53"/>
      <c r="N42" s="523"/>
    </row>
    <row r="43" spans="1:14" s="4" customFormat="1" ht="11.5" x14ac:dyDescent="0.25">
      <c r="A43" s="188" t="s">
        <v>147</v>
      </c>
      <c r="B43" s="4" t="s">
        <v>155</v>
      </c>
      <c r="G43" s="142"/>
      <c r="H43" s="53"/>
      <c r="I43" s="53"/>
      <c r="J43" s="53"/>
      <c r="K43" s="53"/>
      <c r="L43" s="53"/>
      <c r="M43" s="53"/>
      <c r="N43" s="523"/>
    </row>
    <row r="44" spans="1:14" s="4" customFormat="1" ht="11.5" x14ac:dyDescent="0.25">
      <c r="A44" s="188" t="s">
        <v>147</v>
      </c>
      <c r="B44" s="4" t="s">
        <v>156</v>
      </c>
      <c r="G44" s="142"/>
      <c r="H44" s="53"/>
      <c r="I44" s="53"/>
      <c r="J44" s="53"/>
      <c r="K44" s="53"/>
      <c r="L44" s="53"/>
      <c r="M44" s="53"/>
      <c r="N44" s="523"/>
    </row>
    <row r="45" spans="1:14" s="4" customFormat="1" ht="12.75" customHeight="1" x14ac:dyDescent="0.25">
      <c r="A45" s="188"/>
      <c r="B45" s="524" t="s">
        <v>147</v>
      </c>
      <c r="C45" s="850" t="s">
        <v>174</v>
      </c>
      <c r="D45" s="850"/>
      <c r="E45" s="850"/>
      <c r="F45" s="850"/>
      <c r="G45" s="850"/>
      <c r="H45" s="850"/>
      <c r="I45" s="850"/>
      <c r="J45" s="850"/>
      <c r="K45" s="850"/>
      <c r="L45" s="850"/>
      <c r="M45" s="850"/>
      <c r="N45" s="851"/>
    </row>
    <row r="46" spans="1:14" s="4" customFormat="1" ht="12.75" customHeight="1" x14ac:dyDescent="0.25">
      <c r="A46" s="188"/>
      <c r="B46" s="524" t="s">
        <v>147</v>
      </c>
      <c r="C46" s="850" t="s">
        <v>160</v>
      </c>
      <c r="D46" s="850"/>
      <c r="E46" s="850"/>
      <c r="F46" s="850"/>
      <c r="G46" s="850"/>
      <c r="H46" s="850"/>
      <c r="I46" s="850"/>
      <c r="J46" s="850"/>
      <c r="K46" s="850"/>
      <c r="L46" s="850"/>
      <c r="M46" s="850"/>
      <c r="N46" s="851"/>
    </row>
    <row r="47" spans="1:14" s="4" customFormat="1" ht="46.5" customHeight="1" x14ac:dyDescent="0.25">
      <c r="A47" s="525" t="s">
        <v>298</v>
      </c>
      <c r="B47" s="865" t="s">
        <v>350</v>
      </c>
      <c r="C47" s="865"/>
      <c r="D47" s="865"/>
      <c r="E47" s="865"/>
      <c r="F47" s="865"/>
      <c r="G47" s="865"/>
      <c r="H47" s="865"/>
      <c r="I47" s="865"/>
      <c r="J47" s="865"/>
      <c r="K47" s="865"/>
      <c r="L47" s="865"/>
      <c r="M47" s="865"/>
      <c r="N47" s="866"/>
    </row>
    <row r="48" spans="1:14" s="3" customFormat="1" x14ac:dyDescent="0.25">
      <c r="A48" s="8"/>
      <c r="B48" s="8"/>
      <c r="C48" s="8"/>
      <c r="D48" s="8"/>
      <c r="E48" s="8"/>
      <c r="F48" s="8"/>
      <c r="G48" s="140"/>
      <c r="H48" s="10"/>
      <c r="I48" s="10"/>
      <c r="J48" s="10"/>
      <c r="K48" s="10"/>
      <c r="L48" s="10"/>
      <c r="M48" s="10"/>
      <c r="N48" s="10"/>
    </row>
    <row r="49" spans="1:14" ht="15" customHeight="1" x14ac:dyDescent="0.25">
      <c r="A49" s="601" t="s">
        <v>292</v>
      </c>
      <c r="B49" s="602"/>
      <c r="C49" s="602"/>
      <c r="D49" s="602"/>
      <c r="E49" s="602"/>
      <c r="F49" s="602"/>
      <c r="G49" s="602"/>
      <c r="H49" s="602"/>
      <c r="I49" s="602"/>
      <c r="J49" s="602"/>
      <c r="K49" s="602"/>
      <c r="L49" s="602"/>
      <c r="M49" s="602"/>
      <c r="N49" s="603"/>
    </row>
    <row r="50" spans="1:14" s="54" customFormat="1" ht="12" customHeight="1" x14ac:dyDescent="0.25">
      <c r="A50" s="105"/>
      <c r="B50" s="105"/>
      <c r="C50" s="105"/>
      <c r="D50" s="105"/>
      <c r="E50" s="910" t="s">
        <v>175</v>
      </c>
      <c r="F50" s="912"/>
      <c r="G50" s="153" t="s">
        <v>181</v>
      </c>
      <c r="H50" s="913" t="s">
        <v>178</v>
      </c>
      <c r="I50" s="914"/>
      <c r="J50" s="910" t="s">
        <v>177</v>
      </c>
      <c r="K50" s="911"/>
      <c r="L50" s="912"/>
      <c r="M50" s="910" t="s">
        <v>195</v>
      </c>
      <c r="N50" s="912"/>
    </row>
    <row r="51" spans="1:14" s="51" customFormat="1" ht="13.5" customHeight="1" x14ac:dyDescent="0.25">
      <c r="A51" s="637" t="s">
        <v>149</v>
      </c>
      <c r="B51" s="638"/>
      <c r="C51" s="638"/>
      <c r="D51" s="639"/>
      <c r="E51" s="620" t="s">
        <v>172</v>
      </c>
      <c r="F51" s="622"/>
      <c r="G51" s="806" t="s">
        <v>173</v>
      </c>
      <c r="H51" s="883" t="s">
        <v>104</v>
      </c>
      <c r="I51" s="622"/>
      <c r="J51" s="620" t="s">
        <v>36</v>
      </c>
      <c r="K51" s="621"/>
      <c r="L51" s="622"/>
      <c r="M51" s="620" t="s">
        <v>105</v>
      </c>
      <c r="N51" s="622"/>
    </row>
    <row r="52" spans="1:14" s="51" customFormat="1" ht="10.5" customHeight="1" x14ac:dyDescent="0.25">
      <c r="A52" s="640"/>
      <c r="B52" s="641"/>
      <c r="C52" s="641"/>
      <c r="D52" s="642"/>
      <c r="E52" s="623"/>
      <c r="F52" s="625"/>
      <c r="G52" s="807"/>
      <c r="H52" s="884"/>
      <c r="I52" s="625"/>
      <c r="J52" s="623"/>
      <c r="K52" s="624"/>
      <c r="L52" s="625"/>
      <c r="M52" s="623"/>
      <c r="N52" s="625"/>
    </row>
    <row r="53" spans="1:14" x14ac:dyDescent="0.25">
      <c r="E53" s="18" t="s">
        <v>25</v>
      </c>
      <c r="F53" s="19" t="s">
        <v>26</v>
      </c>
      <c r="G53" s="151"/>
      <c r="H53" s="150" t="s">
        <v>25</v>
      </c>
      <c r="I53" s="19" t="s">
        <v>26</v>
      </c>
      <c r="J53" s="26" t="s">
        <v>5</v>
      </c>
      <c r="K53" s="27" t="s">
        <v>25</v>
      </c>
      <c r="L53" s="19" t="s">
        <v>26</v>
      </c>
      <c r="M53" s="18" t="s">
        <v>25</v>
      </c>
      <c r="N53" s="19" t="s">
        <v>26</v>
      </c>
    </row>
    <row r="54" spans="1:14" ht="14" x14ac:dyDescent="0.3">
      <c r="A54" s="47" t="s">
        <v>97</v>
      </c>
      <c r="B54" s="47"/>
      <c r="E54" s="392"/>
      <c r="F54" s="393"/>
      <c r="G54" s="151"/>
      <c r="H54" s="408"/>
      <c r="I54" s="409"/>
      <c r="J54" s="20"/>
      <c r="K54" s="416"/>
      <c r="L54" s="409"/>
      <c r="M54" s="423"/>
      <c r="N54" s="409"/>
    </row>
    <row r="55" spans="1:14" ht="13" x14ac:dyDescent="0.3">
      <c r="A55" s="49" t="s">
        <v>158</v>
      </c>
      <c r="B55" s="49"/>
      <c r="C55" s="11"/>
      <c r="D55" s="11"/>
      <c r="E55" s="427"/>
      <c r="F55" s="428"/>
      <c r="G55" s="259"/>
      <c r="H55" s="434"/>
      <c r="I55" s="435"/>
      <c r="J55" s="31"/>
      <c r="K55" s="439"/>
      <c r="L55" s="435"/>
      <c r="M55" s="444"/>
      <c r="N55" s="435"/>
    </row>
    <row r="56" spans="1:14" ht="12" customHeight="1" x14ac:dyDescent="0.25">
      <c r="A56" s="16"/>
      <c r="B56" s="93" t="s">
        <v>82</v>
      </c>
      <c r="C56" s="94"/>
      <c r="D56" s="94"/>
      <c r="E56" s="429"/>
      <c r="F56" s="430"/>
      <c r="G56" s="260"/>
      <c r="H56" s="434"/>
      <c r="I56" s="435"/>
      <c r="J56" s="31"/>
      <c r="K56" s="439"/>
      <c r="L56" s="435"/>
      <c r="M56" s="444"/>
      <c r="N56" s="435"/>
    </row>
    <row r="57" spans="1:14" x14ac:dyDescent="0.25">
      <c r="C57" s="11" t="s">
        <v>159</v>
      </c>
      <c r="D57" s="11"/>
      <c r="E57" s="396"/>
      <c r="F57" s="397"/>
      <c r="G57" s="234">
        <f>G$4</f>
        <v>0</v>
      </c>
      <c r="H57" s="412" t="str">
        <f>IF((E57*G57)&lt;=0," ",ROUND((E57*G57),0))</f>
        <v xml:space="preserve"> </v>
      </c>
      <c r="I57" s="413" t="str">
        <f>IF((F57*G57)&lt;=0," ",ROUND((F57*G57),0))</f>
        <v xml:space="preserve"> </v>
      </c>
      <c r="J57" s="131"/>
      <c r="K57" s="421"/>
      <c r="L57" s="405"/>
      <c r="M57" s="425" t="str">
        <f>IF((IF(H57=" ",0,H57)-IF(I57=" ",0,I57)+K57-L57)&lt;=0," ",(IF(H57=" ",0,H57)-IF(I57=" ",0,I57)+K57-L57))</f>
        <v xml:space="preserve"> </v>
      </c>
      <c r="N57" s="426" t="str">
        <f>IF((-IF(H57=" ",0,H57)+IF(I57=" ",0,I57)-K57+L57)&lt;=0," ",(-IF(H57=" ",0,H57)+IF(I57=" ",0,I57)-K57+L57))</f>
        <v xml:space="preserve"> </v>
      </c>
    </row>
    <row r="58" spans="1:14" x14ac:dyDescent="0.25">
      <c r="C58" s="694" t="s">
        <v>334</v>
      </c>
      <c r="D58" s="695"/>
      <c r="E58" s="398"/>
      <c r="F58" s="399"/>
      <c r="G58" s="234">
        <f>G$4</f>
        <v>0</v>
      </c>
      <c r="H58" s="412" t="str">
        <f>IF((E58*G58)&lt;=0," ",ROUND((E58*G58),0))</f>
        <v xml:space="preserve"> </v>
      </c>
      <c r="I58" s="413" t="str">
        <f>IF((F58*G58)&lt;=0," ",ROUND((F58*G58),0))</f>
        <v xml:space="preserve"> </v>
      </c>
      <c r="J58" s="129"/>
      <c r="K58" s="419"/>
      <c r="L58" s="399"/>
      <c r="M58" s="425" t="str">
        <f>IF((IF(H58=" ",0,H58)-IF(I58=" ",0,I58)+K58-L58)&lt;=0," ",(IF(H58=" ",0,H58)-IF(I58=" ",0,I58)+K58-L58))</f>
        <v xml:space="preserve"> </v>
      </c>
      <c r="N58" s="426" t="str">
        <f>IF((-IF(H58=" ",0,H58)+IF(I58=" ",0,I58)-K58+L58)&lt;=0," ",(-IF(H58=" ",0,H58)+IF(I58=" ",0,I58)-K58+L58))</f>
        <v xml:space="preserve"> </v>
      </c>
    </row>
    <row r="59" spans="1:14" ht="12.75" customHeight="1" x14ac:dyDescent="0.25">
      <c r="C59" s="686" t="s">
        <v>229</v>
      </c>
      <c r="D59" s="687"/>
      <c r="E59" s="431" t="str">
        <f>F179</f>
        <v xml:space="preserve"> </v>
      </c>
      <c r="F59" s="413" t="str">
        <f>E179</f>
        <v xml:space="preserve"> </v>
      </c>
      <c r="G59" s="230"/>
      <c r="H59" s="412" t="str">
        <f>I179</f>
        <v xml:space="preserve"> </v>
      </c>
      <c r="I59" s="413" t="str">
        <f>H179</f>
        <v xml:space="preserve"> </v>
      </c>
      <c r="J59" s="184"/>
      <c r="K59" s="440">
        <f>L179</f>
        <v>0</v>
      </c>
      <c r="L59" s="413">
        <f>K179</f>
        <v>0</v>
      </c>
      <c r="M59" s="431" t="str">
        <f>N179</f>
        <v xml:space="preserve"> </v>
      </c>
      <c r="N59" s="413" t="str">
        <f>M179</f>
        <v xml:space="preserve"> </v>
      </c>
    </row>
    <row r="60" spans="1:14" x14ac:dyDescent="0.25">
      <c r="C60" s="11" t="s">
        <v>70</v>
      </c>
      <c r="D60" s="11"/>
      <c r="E60" s="396"/>
      <c r="F60" s="397"/>
      <c r="G60" s="234">
        <f>G$5</f>
        <v>0</v>
      </c>
      <c r="H60" s="412" t="str">
        <f>IF((E60*G60)&lt;=0," ",ROUND((E60*G60),0))</f>
        <v xml:space="preserve"> </v>
      </c>
      <c r="I60" s="413" t="str">
        <f>IF((F60*G60)&lt;=0," ",ROUND((F60*G60),0))</f>
        <v xml:space="preserve"> </v>
      </c>
      <c r="J60" s="129"/>
      <c r="K60" s="419"/>
      <c r="L60" s="399"/>
      <c r="M60" s="425" t="str">
        <f>IF((IF(H60=" ",0,H60)-IF(I60=" ",0,I60)+K60-L60)&lt;=0," ",(IF(H60=" ",0,H60)-IF(I60=" ",0,I60)+K60-L60))</f>
        <v xml:space="preserve"> </v>
      </c>
      <c r="N60" s="426" t="str">
        <f>IF((-IF(H60=" ",0,H60)+IF(I60=" ",0,I60)-K60+L60)&lt;=0," ",(-IF(H60=" ",0,H60)+IF(I60=" ",0,I60)-K60+L60))</f>
        <v xml:space="preserve"> </v>
      </c>
    </row>
    <row r="61" spans="1:14" x14ac:dyDescent="0.25">
      <c r="C61" s="208" t="s">
        <v>157</v>
      </c>
      <c r="D61" s="208"/>
      <c r="E61" s="404"/>
      <c r="F61" s="405"/>
      <c r="G61" s="152"/>
      <c r="H61" s="436"/>
      <c r="I61" s="399"/>
      <c r="J61" s="129"/>
      <c r="K61" s="419"/>
      <c r="L61" s="399"/>
      <c r="M61" s="404"/>
      <c r="N61" s="405"/>
    </row>
    <row r="62" spans="1:14" ht="12" customHeight="1" x14ac:dyDescent="0.25">
      <c r="B62" s="685" t="s">
        <v>116</v>
      </c>
      <c r="C62" s="685"/>
      <c r="D62" s="600"/>
      <c r="E62" s="432"/>
      <c r="F62" s="433"/>
      <c r="G62" s="215"/>
      <c r="H62" s="414"/>
      <c r="I62" s="405"/>
      <c r="J62" s="131"/>
      <c r="K62" s="421"/>
      <c r="L62" s="405"/>
      <c r="M62" s="404"/>
      <c r="N62" s="405"/>
    </row>
    <row r="63" spans="1:14" x14ac:dyDescent="0.25">
      <c r="C63" s="11" t="s">
        <v>159</v>
      </c>
      <c r="D63" s="11"/>
      <c r="E63" s="396"/>
      <c r="F63" s="397"/>
      <c r="G63" s="234">
        <f>G$4</f>
        <v>0</v>
      </c>
      <c r="H63" s="412" t="str">
        <f>IF((E63*G63)&lt;=0," ",ROUND((E63*G63),0))</f>
        <v xml:space="preserve"> </v>
      </c>
      <c r="I63" s="413" t="str">
        <f>IF((F63*G63)&lt;=0," ",ROUND((F63*G63),0))</f>
        <v xml:space="preserve"> </v>
      </c>
      <c r="J63" s="131"/>
      <c r="K63" s="421"/>
      <c r="L63" s="405"/>
      <c r="M63" s="425" t="str">
        <f>IF((IF(H63=" ",0,H63)-IF(I63=" ",0,I63)+K63-L63)&lt;=0," ",(IF(H63=" ",0,H63)-IF(I63=" ",0,I63)+K63-L63))</f>
        <v xml:space="preserve"> </v>
      </c>
      <c r="N63" s="426" t="str">
        <f>IF((-IF(H63=" ",0,H63)+IF(I63=" ",0,I63)-K63+L63)&lt;=0," ",(-IF(H63=" ",0,H63)+IF(I63=" ",0,I63)-K63+L63))</f>
        <v xml:space="preserve"> </v>
      </c>
    </row>
    <row r="64" spans="1:14" x14ac:dyDescent="0.25">
      <c r="C64" s="12" t="s">
        <v>334</v>
      </c>
      <c r="D64" s="12"/>
      <c r="E64" s="398"/>
      <c r="F64" s="399"/>
      <c r="G64" s="234">
        <f>G$4</f>
        <v>0</v>
      </c>
      <c r="H64" s="412" t="str">
        <f>IF((E64*G64)&lt;=0," ",ROUND((E64*G64),0))</f>
        <v xml:space="preserve"> </v>
      </c>
      <c r="I64" s="413" t="str">
        <f>IF((F64*G64)&lt;=0," ",ROUND((F64*G64),0))</f>
        <v xml:space="preserve"> </v>
      </c>
      <c r="J64" s="129"/>
      <c r="K64" s="419"/>
      <c r="L64" s="399"/>
      <c r="M64" s="425" t="str">
        <f>IF((IF(H64=" ",0,H64)-IF(I64=" ",0,I64)+K64-L64)&lt;=0," ",(IF(H64=" ",0,H64)-IF(I64=" ",0,I64)+K64-L64))</f>
        <v xml:space="preserve"> </v>
      </c>
      <c r="N64" s="426" t="str">
        <f>IF((-IF(H64=" ",0,H64)+IF(I64=" ",0,I64)-K64+L64)&lt;=0," ",(-IF(H64=" ",0,H64)+IF(I64=" ",0,I64)-K64+L64))</f>
        <v xml:space="preserve"> </v>
      </c>
    </row>
    <row r="65" spans="1:14" x14ac:dyDescent="0.25">
      <c r="A65" s="8"/>
      <c r="B65" s="8"/>
      <c r="C65" s="11" t="s">
        <v>70</v>
      </c>
      <c r="D65" s="11"/>
      <c r="E65" s="396"/>
      <c r="F65" s="397"/>
      <c r="G65" s="234">
        <f>G$5</f>
        <v>0</v>
      </c>
      <c r="H65" s="412" t="str">
        <f>IF((E65*G65)&lt;=0," ",ROUND((E65*G65),0))</f>
        <v xml:space="preserve"> </v>
      </c>
      <c r="I65" s="413" t="str">
        <f>IF((F65*G65)&lt;=0," ",ROUND((F65*G65),0))</f>
        <v xml:space="preserve"> </v>
      </c>
      <c r="J65" s="128"/>
      <c r="K65" s="418"/>
      <c r="L65" s="397"/>
      <c r="M65" s="425" t="str">
        <f>IF((IF(H65=" ",0,H65)-IF(I65=" ",0,I65)+K65-L65)&lt;=0," ",(IF(H65=" ",0,H65)-IF(I65=" ",0,I65)+K65-L65))</f>
        <v xml:space="preserve"> </v>
      </c>
      <c r="N65" s="426" t="str">
        <f>IF((-IF(H65=" ",0,H65)+IF(I65=" ",0,I65)-K65+L65)&lt;=0," ",(-IF(H65=" ",0,H65)+IF(I65=" ",0,I65)-K65+L65))</f>
        <v xml:space="preserve"> </v>
      </c>
    </row>
    <row r="66" spans="1:14" x14ac:dyDescent="0.25">
      <c r="C66" s="208" t="s">
        <v>157</v>
      </c>
      <c r="D66" s="208"/>
      <c r="E66" s="404"/>
      <c r="F66" s="405"/>
      <c r="G66" s="152"/>
      <c r="H66" s="436"/>
      <c r="I66" s="399"/>
      <c r="J66" s="129"/>
      <c r="K66" s="419"/>
      <c r="L66" s="399"/>
      <c r="M66" s="404"/>
      <c r="N66" s="405"/>
    </row>
    <row r="67" spans="1:14" ht="12" customHeight="1" x14ac:dyDescent="0.25">
      <c r="B67" s="685" t="s">
        <v>114</v>
      </c>
      <c r="C67" s="685"/>
      <c r="D67" s="600"/>
      <c r="E67" s="432"/>
      <c r="F67" s="433"/>
      <c r="G67" s="215"/>
      <c r="H67" s="414"/>
      <c r="I67" s="405"/>
      <c r="J67" s="131"/>
      <c r="K67" s="421"/>
      <c r="L67" s="405"/>
      <c r="M67" s="404"/>
      <c r="N67" s="405"/>
    </row>
    <row r="68" spans="1:14" x14ac:dyDescent="0.25">
      <c r="C68" s="11" t="s">
        <v>159</v>
      </c>
      <c r="D68" s="11"/>
      <c r="E68" s="396"/>
      <c r="F68" s="397"/>
      <c r="G68" s="234">
        <f>G$4</f>
        <v>0</v>
      </c>
      <c r="H68" s="412" t="str">
        <f>IF((E68*G68)&lt;=0," ",ROUND((E68*G68),0))</f>
        <v xml:space="preserve"> </v>
      </c>
      <c r="I68" s="413" t="str">
        <f>IF((F68*G68)&lt;=0," ",ROUND((F68*G68),0))</f>
        <v xml:space="preserve"> </v>
      </c>
      <c r="J68" s="131"/>
      <c r="K68" s="421"/>
      <c r="L68" s="405"/>
      <c r="M68" s="425" t="str">
        <f>IF((IF(H68=" ",0,H68)-IF(I68=" ",0,I68)+K68-L68)&lt;=0," ",(IF(H68=" ",0,H68)-IF(I68=" ",0,I68)+K68-L68))</f>
        <v xml:space="preserve"> </v>
      </c>
      <c r="N68" s="426" t="str">
        <f>IF((-IF(H68=" ",0,H68)+IF(I68=" ",0,I68)-K68+L68)&lt;=0," ",(-IF(H68=" ",0,H68)+IF(I68=" ",0,I68)-K68+L68))</f>
        <v xml:space="preserve"> </v>
      </c>
    </row>
    <row r="69" spans="1:14" x14ac:dyDescent="0.25">
      <c r="C69" s="12" t="s">
        <v>334</v>
      </c>
      <c r="D69" s="12"/>
      <c r="E69" s="398"/>
      <c r="F69" s="399"/>
      <c r="G69" s="234">
        <f>G$4</f>
        <v>0</v>
      </c>
      <c r="H69" s="412" t="str">
        <f>IF((E69*G69)&lt;=0," ",ROUND((E69*G69),0))</f>
        <v xml:space="preserve"> </v>
      </c>
      <c r="I69" s="413" t="str">
        <f>IF((F69*G69)&lt;=0," ",ROUND((F69*G69),0))</f>
        <v xml:space="preserve"> </v>
      </c>
      <c r="J69" s="129"/>
      <c r="K69" s="419"/>
      <c r="L69" s="399"/>
      <c r="M69" s="425" t="str">
        <f>IF((IF(H69=" ",0,H69)-IF(I69=" ",0,I69)+K69-L69)&lt;=0," ",(IF(H69=" ",0,H69)-IF(I69=" ",0,I69)+K69-L69))</f>
        <v xml:space="preserve"> </v>
      </c>
      <c r="N69" s="426" t="str">
        <f>IF((-IF(H69=" ",0,H69)+IF(I69=" ",0,I69)-K69+L69)&lt;=0," ",(-IF(H69=" ",0,H69)+IF(I69=" ",0,I69)-K69+L69))</f>
        <v xml:space="preserve"> </v>
      </c>
    </row>
    <row r="70" spans="1:14" x14ac:dyDescent="0.25">
      <c r="A70" s="8"/>
      <c r="B70" s="8"/>
      <c r="C70" s="11" t="s">
        <v>70</v>
      </c>
      <c r="D70" s="11"/>
      <c r="E70" s="396"/>
      <c r="F70" s="397"/>
      <c r="G70" s="234">
        <f>G$5</f>
        <v>0</v>
      </c>
      <c r="H70" s="412" t="str">
        <f>IF((E70*G70)&lt;=0," ",ROUND((E70*G70),0))</f>
        <v xml:space="preserve"> </v>
      </c>
      <c r="I70" s="413" t="str">
        <f>IF((F70*G70)&lt;=0," ",ROUND((F70*G70),0))</f>
        <v xml:space="preserve"> </v>
      </c>
      <c r="J70" s="128"/>
      <c r="K70" s="418"/>
      <c r="L70" s="397"/>
      <c r="M70" s="425" t="str">
        <f>IF((IF(H70=" ",0,H70)-IF(I70=" ",0,I70)+K70-L70)&lt;=0," ",(IF(H70=" ",0,H70)-IF(I70=" ",0,I70)+K70-L70))</f>
        <v xml:space="preserve"> </v>
      </c>
      <c r="N70" s="426" t="str">
        <f>IF((-IF(H70=" ",0,H70)+IF(I70=" ",0,I70)-K70+L70)&lt;=0," ",(-IF(H70=" ",0,H70)+IF(I70=" ",0,I70)-K70+L70))</f>
        <v xml:space="preserve"> </v>
      </c>
    </row>
    <row r="71" spans="1:14" x14ac:dyDescent="0.25">
      <c r="C71" s="208" t="s">
        <v>157</v>
      </c>
      <c r="D71" s="208"/>
      <c r="E71" s="404"/>
      <c r="F71" s="405"/>
      <c r="G71" s="152"/>
      <c r="H71" s="436"/>
      <c r="I71" s="399"/>
      <c r="J71" s="129"/>
      <c r="K71" s="419"/>
      <c r="L71" s="399"/>
      <c r="M71" s="404"/>
      <c r="N71" s="405"/>
    </row>
    <row r="72" spans="1:14" ht="12" customHeight="1" x14ac:dyDescent="0.25">
      <c r="B72" s="685" t="s">
        <v>115</v>
      </c>
      <c r="C72" s="685"/>
      <c r="D72" s="600"/>
      <c r="E72" s="432"/>
      <c r="F72" s="433"/>
      <c r="G72" s="215"/>
      <c r="H72" s="414"/>
      <c r="I72" s="405"/>
      <c r="J72" s="131"/>
      <c r="K72" s="421"/>
      <c r="L72" s="405"/>
      <c r="M72" s="404"/>
      <c r="N72" s="405"/>
    </row>
    <row r="73" spans="1:14" x14ac:dyDescent="0.25">
      <c r="C73" s="11" t="s">
        <v>159</v>
      </c>
      <c r="D73" s="11"/>
      <c r="E73" s="396"/>
      <c r="F73" s="397"/>
      <c r="G73" s="234">
        <f>G$4</f>
        <v>0</v>
      </c>
      <c r="H73" s="412" t="str">
        <f>IF((E73*G73)&lt;=0," ",ROUND((E73*G73),0))</f>
        <v xml:space="preserve"> </v>
      </c>
      <c r="I73" s="413" t="str">
        <f>IF((F73*G73)&lt;=0," ",ROUND((F73*G73),0))</f>
        <v xml:space="preserve"> </v>
      </c>
      <c r="J73" s="131"/>
      <c r="K73" s="421"/>
      <c r="L73" s="405"/>
      <c r="M73" s="425" t="str">
        <f>IF((IF(H73=" ",0,H73)-IF(I73=" ",0,I73)+K73-L73)&lt;=0," ",(IF(H73=" ",0,H73)-IF(I73=" ",0,I73)+K73-L73))</f>
        <v xml:space="preserve"> </v>
      </c>
      <c r="N73" s="426" t="str">
        <f>IF((-IF(H73=" ",0,H73)+IF(I73=" ",0,I73)-K73+L73)&lt;=0," ",(-IF(H73=" ",0,H73)+IF(I73=" ",0,I73)-K73+L73))</f>
        <v xml:space="preserve"> </v>
      </c>
    </row>
    <row r="74" spans="1:14" x14ac:dyDescent="0.25">
      <c r="C74" s="12" t="s">
        <v>334</v>
      </c>
      <c r="D74" s="12"/>
      <c r="E74" s="398"/>
      <c r="F74" s="399"/>
      <c r="G74" s="234">
        <f>G$4</f>
        <v>0</v>
      </c>
      <c r="H74" s="412" t="str">
        <f>IF((E74*G74)&lt;=0," ",ROUND((E74*G74),0))</f>
        <v xml:space="preserve"> </v>
      </c>
      <c r="I74" s="413" t="str">
        <f>IF((F74*G74)&lt;=0," ",ROUND((F74*G74),0))</f>
        <v xml:space="preserve"> </v>
      </c>
      <c r="J74" s="129"/>
      <c r="K74" s="419"/>
      <c r="L74" s="399"/>
      <c r="M74" s="425" t="str">
        <f>IF((IF(H74=" ",0,H74)-IF(I74=" ",0,I74)+K74-L74)&lt;=0," ",(IF(H74=" ",0,H74)-IF(I74=" ",0,I74)+K74-L74))</f>
        <v xml:space="preserve"> </v>
      </c>
      <c r="N74" s="426" t="str">
        <f>IF((-IF(H74=" ",0,H74)+IF(I74=" ",0,I74)-K74+L74)&lt;=0," ",(-IF(H74=" ",0,H74)+IF(I74=" ",0,I74)-K74+L74))</f>
        <v xml:space="preserve"> </v>
      </c>
    </row>
    <row r="75" spans="1:14" x14ac:dyDescent="0.25">
      <c r="A75" s="8"/>
      <c r="B75" s="8"/>
      <c r="C75" s="11" t="s">
        <v>70</v>
      </c>
      <c r="D75" s="11"/>
      <c r="E75" s="396"/>
      <c r="F75" s="397"/>
      <c r="G75" s="234">
        <f>G$5</f>
        <v>0</v>
      </c>
      <c r="H75" s="412" t="str">
        <f>IF((E75*G75)&lt;=0," ",ROUND((E75*G75),0))</f>
        <v xml:space="preserve"> </v>
      </c>
      <c r="I75" s="413" t="str">
        <f>IF((F75*G75)&lt;=0," ",ROUND((F75*G75),0))</f>
        <v xml:space="preserve"> </v>
      </c>
      <c r="J75" s="128"/>
      <c r="K75" s="418"/>
      <c r="L75" s="397"/>
      <c r="M75" s="425" t="str">
        <f>IF((IF(H75=" ",0,H75)-IF(I75=" ",0,I75)+K75-L75)&lt;=0," ",(IF(H75=" ",0,H75)-IF(I75=" ",0,I75)+K75-L75))</f>
        <v xml:space="preserve"> </v>
      </c>
      <c r="N75" s="426" t="str">
        <f>IF((-IF(H75=" ",0,H75)+IF(I75=" ",0,I75)-K75+L75)&lt;=0," ",(-IF(H75=" ",0,H75)+IF(I75=" ",0,I75)-K75+L75))</f>
        <v xml:space="preserve"> </v>
      </c>
    </row>
    <row r="76" spans="1:14" x14ac:dyDescent="0.25">
      <c r="C76" s="208" t="s">
        <v>157</v>
      </c>
      <c r="D76" s="208"/>
      <c r="E76" s="404"/>
      <c r="F76" s="405"/>
      <c r="G76" s="152"/>
      <c r="H76" s="436"/>
      <c r="I76" s="397"/>
      <c r="J76" s="128"/>
      <c r="K76" s="418"/>
      <c r="L76" s="397"/>
      <c r="M76" s="404"/>
      <c r="N76" s="405"/>
    </row>
    <row r="77" spans="1:14" ht="12" customHeight="1" x14ac:dyDescent="0.25">
      <c r="A77" s="7" t="s">
        <v>68</v>
      </c>
      <c r="B77" s="828" t="s">
        <v>209</v>
      </c>
      <c r="C77" s="828"/>
      <c r="D77" s="714"/>
      <c r="E77" s="432"/>
      <c r="F77" s="433"/>
      <c r="G77" s="216"/>
      <c r="H77" s="437"/>
      <c r="I77" s="438"/>
      <c r="J77" s="217"/>
      <c r="K77" s="441"/>
      <c r="L77" s="438"/>
      <c r="M77" s="445"/>
      <c r="N77" s="446"/>
    </row>
    <row r="78" spans="1:14" x14ac:dyDescent="0.25">
      <c r="C78" s="11" t="s">
        <v>159</v>
      </c>
      <c r="D78" s="11"/>
      <c r="E78" s="396"/>
      <c r="F78" s="397"/>
      <c r="G78" s="234">
        <f>G$4</f>
        <v>0</v>
      </c>
      <c r="H78" s="412" t="str">
        <f>IF((E78*G78)&lt;=0," ",ROUND((E78*G78),0))</f>
        <v xml:space="preserve"> </v>
      </c>
      <c r="I78" s="413" t="str">
        <f>IF((F78*G78)&lt;=0," ",ROUND((F78*G78),0))</f>
        <v xml:space="preserve"> </v>
      </c>
      <c r="J78" s="131"/>
      <c r="K78" s="421"/>
      <c r="L78" s="405"/>
      <c r="M78" s="425" t="str">
        <f>IF((IF(H78=" ",0,H78)-IF(I78=" ",0,I78)+K78-L78)&lt;=0," ",(IF(H78=" ",0,H78)-IF(I78=" ",0,I78)+K78-L78))</f>
        <v xml:space="preserve"> </v>
      </c>
      <c r="N78" s="426" t="str">
        <f>IF((-IF(H78=" ",0,H78)+IF(I78=" ",0,I78)-K78+L78)&lt;=0," ",(-IF(H78=" ",0,H78)+IF(I78=" ",0,I78)-K78+L78))</f>
        <v xml:space="preserve"> </v>
      </c>
    </row>
    <row r="79" spans="1:14" x14ac:dyDescent="0.25">
      <c r="C79" s="12" t="s">
        <v>334</v>
      </c>
      <c r="D79" s="11"/>
      <c r="E79" s="396"/>
      <c r="F79" s="397"/>
      <c r="G79" s="234">
        <f>G$4</f>
        <v>0</v>
      </c>
      <c r="H79" s="412" t="str">
        <f>IF((E79*G79)&lt;=0," ",ROUND((E79*G79),0))</f>
        <v xml:space="preserve"> </v>
      </c>
      <c r="I79" s="413" t="str">
        <f>IF((F79*G79)&lt;=0," ",ROUND((F79*G79),0))</f>
        <v xml:space="preserve"> </v>
      </c>
      <c r="J79" s="128"/>
      <c r="K79" s="418"/>
      <c r="L79" s="397"/>
      <c r="M79" s="425" t="str">
        <f>IF((IF(H79=" ",0,H79)-IF(I79=" ",0,I79)+K79-L79)&lt;=0," ",(IF(H79=" ",0,H79)-IF(I79=" ",0,I79)+K79-L79))</f>
        <v xml:space="preserve"> </v>
      </c>
      <c r="N79" s="426" t="str">
        <f>IF((-IF(H79=" ",0,H79)+IF(I79=" ",0,I79)-K79+L79)&lt;=0," ",(-IF(H79=" ",0,H79)+IF(I79=" ",0,I79)-K79+L79))</f>
        <v xml:space="preserve"> </v>
      </c>
    </row>
    <row r="80" spans="1:14" x14ac:dyDescent="0.25">
      <c r="C80" s="11" t="s">
        <v>117</v>
      </c>
      <c r="D80" s="11"/>
      <c r="E80" s="396"/>
      <c r="F80" s="397"/>
      <c r="G80" s="234">
        <f>G$5</f>
        <v>0</v>
      </c>
      <c r="H80" s="412" t="str">
        <f>IF((E80*G80)&lt;=0," ",ROUND((E80*G80),0))</f>
        <v xml:space="preserve"> </v>
      </c>
      <c r="I80" s="413" t="str">
        <f>IF((F80*G80)&lt;=0," ",ROUND((F80*G80),0))</f>
        <v xml:space="preserve"> </v>
      </c>
      <c r="J80" s="128"/>
      <c r="K80" s="418"/>
      <c r="L80" s="397"/>
      <c r="M80" s="425" t="str">
        <f>IF((IF(H80=" ",0,H80)-IF(I80=" ",0,I80)+K80-L80)&lt;=0," ",(IF(H80=" ",0,H80)-IF(I80=" ",0,I80)+K80-L80))</f>
        <v xml:space="preserve"> </v>
      </c>
      <c r="N80" s="426" t="str">
        <f>IF((-IF(H80=" ",0,H80)+IF(I80=" ",0,I80)-K80+L80)&lt;=0," ",(-IF(H80=" ",0,H80)+IF(I80=" ",0,I80)-K80+L80))</f>
        <v xml:space="preserve"> </v>
      </c>
    </row>
    <row r="81" spans="1:14" x14ac:dyDescent="0.25">
      <c r="C81" s="11" t="s">
        <v>118</v>
      </c>
      <c r="D81" s="11"/>
      <c r="E81" s="396"/>
      <c r="F81" s="397"/>
      <c r="G81" s="234">
        <f>G$5</f>
        <v>0</v>
      </c>
      <c r="H81" s="412" t="str">
        <f>IF((E81*G81)&lt;=0," ",ROUND((E81*G81),0))</f>
        <v xml:space="preserve"> </v>
      </c>
      <c r="I81" s="413" t="str">
        <f>IF((F81*G81)&lt;=0," ",ROUND((F81*G81),0))</f>
        <v xml:space="preserve"> </v>
      </c>
      <c r="J81" s="128"/>
      <c r="K81" s="418"/>
      <c r="L81" s="397"/>
      <c r="M81" s="425" t="str">
        <f>IF((IF(H81=" ",0,H81)-IF(I81=" ",0,I81)+K81-L81)&lt;=0," ",(IF(H81=" ",0,H81)-IF(I81=" ",0,I81)+K81-L81))</f>
        <v xml:space="preserve"> </v>
      </c>
      <c r="N81" s="426" t="str">
        <f>IF((-IF(H81=" ",0,H81)+IF(I81=" ",0,I81)-K81+L81)&lt;=0," ",(-IF(H81=" ",0,H81)+IF(I81=" ",0,I81)-K81+L81))</f>
        <v xml:space="preserve"> </v>
      </c>
    </row>
    <row r="82" spans="1:14" x14ac:dyDescent="0.25">
      <c r="C82" s="208" t="s">
        <v>157</v>
      </c>
      <c r="D82" s="208"/>
      <c r="E82" s="404"/>
      <c r="F82" s="405"/>
      <c r="G82" s="152"/>
      <c r="H82" s="436"/>
      <c r="I82" s="399"/>
      <c r="J82" s="129"/>
      <c r="K82" s="419"/>
      <c r="L82" s="399"/>
      <c r="M82" s="404"/>
      <c r="N82" s="405"/>
    </row>
    <row r="83" spans="1:14" ht="12" customHeight="1" x14ac:dyDescent="0.25">
      <c r="A83" s="7"/>
      <c r="B83" s="713" t="s">
        <v>83</v>
      </c>
      <c r="C83" s="713"/>
      <c r="D83" s="714"/>
      <c r="E83" s="432"/>
      <c r="F83" s="433"/>
      <c r="G83" s="216"/>
      <c r="H83" s="414"/>
      <c r="I83" s="405"/>
      <c r="J83" s="131"/>
      <c r="K83" s="421"/>
      <c r="L83" s="405"/>
      <c r="M83" s="404"/>
      <c r="N83" s="405"/>
    </row>
    <row r="84" spans="1:14" x14ac:dyDescent="0.25">
      <c r="C84" s="11" t="s">
        <v>159</v>
      </c>
      <c r="D84" s="11"/>
      <c r="E84" s="396"/>
      <c r="F84" s="397"/>
      <c r="G84" s="234">
        <f>G$4</f>
        <v>0</v>
      </c>
      <c r="H84" s="412" t="str">
        <f>IF((E84*G84)&lt;=0," ",ROUND((E84*G84),0))</f>
        <v xml:space="preserve"> </v>
      </c>
      <c r="I84" s="413" t="str">
        <f>IF((F84*G84)&lt;=0," ",ROUND((F84*G84),0))</f>
        <v xml:space="preserve"> </v>
      </c>
      <c r="J84" s="131"/>
      <c r="K84" s="421"/>
      <c r="L84" s="405"/>
      <c r="M84" s="425" t="str">
        <f>IF((IF(H84=" ",0,H84)-IF(I84=" ",0,I84)+K84-L84)&lt;=0," ",(IF(H84=" ",0,H84)-IF(I84=" ",0,I84)+K84-L84))</f>
        <v xml:space="preserve"> </v>
      </c>
      <c r="N84" s="426" t="str">
        <f>IF((-IF(H84=" ",0,H84)+IF(I84=" ",0,I84)-K84+L84)&lt;=0," ",(-IF(H84=" ",0,H84)+IF(I84=" ",0,I84)-K84+L84))</f>
        <v xml:space="preserve"> </v>
      </c>
    </row>
    <row r="85" spans="1:14" x14ac:dyDescent="0.25">
      <c r="C85" s="12" t="s">
        <v>334</v>
      </c>
      <c r="D85" s="12"/>
      <c r="E85" s="398"/>
      <c r="F85" s="399"/>
      <c r="G85" s="234">
        <f>G$4</f>
        <v>0</v>
      </c>
      <c r="H85" s="412" t="str">
        <f>IF((E85*G85)&lt;=0," ",ROUND((E85*G85),0))</f>
        <v xml:space="preserve"> </v>
      </c>
      <c r="I85" s="413" t="str">
        <f>IF((F85*G85)&lt;=0," ",ROUND((F85*G85),0))</f>
        <v xml:space="preserve"> </v>
      </c>
      <c r="J85" s="129"/>
      <c r="K85" s="419"/>
      <c r="L85" s="399"/>
      <c r="M85" s="425" t="str">
        <f>IF((IF(H85=" ",0,H85)-IF(I85=" ",0,I85)+K85-L85)&lt;=0," ",(IF(H85=" ",0,H85)-IF(I85=" ",0,I85)+K85-L85))</f>
        <v xml:space="preserve"> </v>
      </c>
      <c r="N85" s="426" t="str">
        <f>IF((-IF(H85=" ",0,H85)+IF(I85=" ",0,I85)-K85+L85)&lt;=0," ",(-IF(H85=" ",0,H85)+IF(I85=" ",0,I85)-K85+L85))</f>
        <v xml:space="preserve"> </v>
      </c>
    </row>
    <row r="86" spans="1:14" ht="12.75" customHeight="1" x14ac:dyDescent="0.25">
      <c r="C86" s="686" t="s">
        <v>230</v>
      </c>
      <c r="D86" s="687"/>
      <c r="E86" s="431" t="str">
        <f>F214</f>
        <v xml:space="preserve"> </v>
      </c>
      <c r="F86" s="413" t="str">
        <f>E214</f>
        <v xml:space="preserve"> </v>
      </c>
      <c r="G86" s="230"/>
      <c r="H86" s="412" t="str">
        <f>I214</f>
        <v xml:space="preserve"> </v>
      </c>
      <c r="I86" s="413" t="str">
        <f>H214</f>
        <v xml:space="preserve"> </v>
      </c>
      <c r="J86" s="184"/>
      <c r="K86" s="440">
        <f>L214</f>
        <v>0</v>
      </c>
      <c r="L86" s="413">
        <f>K214</f>
        <v>0</v>
      </c>
      <c r="M86" s="431" t="str">
        <f>N214</f>
        <v xml:space="preserve"> </v>
      </c>
      <c r="N86" s="413" t="str">
        <f>M214</f>
        <v xml:space="preserve"> </v>
      </c>
    </row>
    <row r="87" spans="1:14" x14ac:dyDescent="0.25">
      <c r="C87" s="11" t="s">
        <v>70</v>
      </c>
      <c r="D87" s="11"/>
      <c r="E87" s="396"/>
      <c r="F87" s="397"/>
      <c r="G87" s="234">
        <f>G$5</f>
        <v>0</v>
      </c>
      <c r="H87" s="412" t="str">
        <f>IF((E87*G87)&lt;=0," ",ROUND((E87*G87),0))</f>
        <v xml:space="preserve"> </v>
      </c>
      <c r="I87" s="413" t="str">
        <f>IF((F87*G87)&lt;=0," ",ROUND((F87*G87),0))</f>
        <v xml:space="preserve"> </v>
      </c>
      <c r="J87" s="128"/>
      <c r="K87" s="418"/>
      <c r="L87" s="397"/>
      <c r="M87" s="425" t="str">
        <f>IF((IF(H87=" ",0,H87)-IF(I87=" ",0,I87)+K87-L87)&lt;=0," ",(IF(H87=" ",0,H87)-IF(I87=" ",0,I87)+K87-L87))</f>
        <v xml:space="preserve"> </v>
      </c>
      <c r="N87" s="426" t="str">
        <f>IF((-IF(H87=" ",0,H87)+IF(I87=" ",0,I87)-K87+L87)&lt;=0," ",(-IF(H87=" ",0,H87)+IF(I87=" ",0,I87)-K87+L87))</f>
        <v xml:space="preserve"> </v>
      </c>
    </row>
    <row r="88" spans="1:14" x14ac:dyDescent="0.25">
      <c r="C88" s="208" t="s">
        <v>157</v>
      </c>
      <c r="D88" s="208"/>
      <c r="E88" s="404"/>
      <c r="F88" s="405"/>
      <c r="G88" s="152"/>
      <c r="H88" s="436"/>
      <c r="I88" s="397"/>
      <c r="J88" s="128"/>
      <c r="K88" s="418"/>
      <c r="L88" s="397"/>
      <c r="M88" s="404"/>
      <c r="N88" s="405"/>
    </row>
    <row r="89" spans="1:14" ht="24" customHeight="1" x14ac:dyDescent="0.25">
      <c r="A89" s="7" t="s">
        <v>68</v>
      </c>
      <c r="B89" s="599" t="s">
        <v>313</v>
      </c>
      <c r="C89" s="599"/>
      <c r="D89" s="600"/>
      <c r="E89" s="432"/>
      <c r="F89" s="433"/>
      <c r="G89" s="216"/>
      <c r="H89" s="437"/>
      <c r="I89" s="438"/>
      <c r="J89" s="217"/>
      <c r="K89" s="441"/>
      <c r="L89" s="438"/>
      <c r="M89" s="447"/>
      <c r="N89" s="438"/>
    </row>
    <row r="90" spans="1:14" x14ac:dyDescent="0.25">
      <c r="C90" s="11" t="s">
        <v>159</v>
      </c>
      <c r="D90" s="11"/>
      <c r="E90" s="396"/>
      <c r="F90" s="397"/>
      <c r="G90" s="234">
        <f>G$4</f>
        <v>0</v>
      </c>
      <c r="H90" s="412" t="str">
        <f>IF((E90*G90)&lt;=0," ",ROUND((E90*G90),0))</f>
        <v xml:space="preserve"> </v>
      </c>
      <c r="I90" s="413" t="str">
        <f>IF((F90*G90)&lt;=0," ",ROUND((F90*G90),0))</f>
        <v xml:space="preserve"> </v>
      </c>
      <c r="J90" s="131"/>
      <c r="K90" s="421"/>
      <c r="L90" s="405"/>
      <c r="M90" s="425" t="str">
        <f>IF((IF(H90=" ",0,H90)-IF(I90=" ",0,I90)+K90-L90)&lt;=0," ",(IF(H90=" ",0,H90)-IF(I90=" ",0,I90)+K90-L90))</f>
        <v xml:space="preserve"> </v>
      </c>
      <c r="N90" s="426" t="str">
        <f>IF((-IF(H90=" ",0,H90)+IF(I90=" ",0,I90)-K90+L90)&lt;=0," ",(-IF(H90=" ",0,H90)+IF(I90=" ",0,I90)-K90+L90))</f>
        <v xml:space="preserve"> </v>
      </c>
    </row>
    <row r="91" spans="1:14" x14ac:dyDescent="0.25">
      <c r="C91" s="12" t="s">
        <v>334</v>
      </c>
      <c r="D91" s="12"/>
      <c r="E91" s="398"/>
      <c r="F91" s="399"/>
      <c r="G91" s="234">
        <f>G$4</f>
        <v>0</v>
      </c>
      <c r="H91" s="412" t="str">
        <f>IF((E91*G91)&lt;=0," ",ROUND((E91*G91),0))</f>
        <v xml:space="preserve"> </v>
      </c>
      <c r="I91" s="413" t="str">
        <f>IF((F91*G91)&lt;=0," ",ROUND((F91*G91),0))</f>
        <v xml:space="preserve"> </v>
      </c>
      <c r="J91" s="129"/>
      <c r="K91" s="419"/>
      <c r="L91" s="399"/>
      <c r="M91" s="425" t="str">
        <f>IF((IF(H91=" ",0,H91)-IF(I91=" ",0,I91)+K91-L91)&lt;=0," ",(IF(H91=" ",0,H91)-IF(I91=" ",0,I91)+K91-L91))</f>
        <v xml:space="preserve"> </v>
      </c>
      <c r="N91" s="426" t="str">
        <f>IF((-IF(H91=" ",0,H91)+IF(I91=" ",0,I91)-K91+L91)&lt;=0," ",(-IF(H91=" ",0,H91)+IF(I91=" ",0,I91)-K91+L91))</f>
        <v xml:space="preserve"> </v>
      </c>
    </row>
    <row r="92" spans="1:14" x14ac:dyDescent="0.25">
      <c r="C92" s="11" t="s">
        <v>148</v>
      </c>
      <c r="D92" s="11"/>
      <c r="E92" s="396"/>
      <c r="F92" s="397"/>
      <c r="G92" s="234">
        <f>G$5</f>
        <v>0</v>
      </c>
      <c r="H92" s="412" t="str">
        <f>IF((E92*G92)&lt;=0," ",ROUND((E92*G92),0))</f>
        <v xml:space="preserve"> </v>
      </c>
      <c r="I92" s="413" t="str">
        <f>IF((F92*G92)&lt;=0," ",ROUND((F92*G92),0))</f>
        <v xml:space="preserve"> </v>
      </c>
      <c r="J92" s="128"/>
      <c r="K92" s="418"/>
      <c r="L92" s="397"/>
      <c r="M92" s="425" t="str">
        <f>IF((IF(H92=" ",0,H92)-IF(I92=" ",0,I92)+K92-L92)&lt;=0," ",(IF(H92=" ",0,H92)-IF(I92=" ",0,I92)+K92-L92))</f>
        <v xml:space="preserve"> </v>
      </c>
      <c r="N92" s="426" t="str">
        <f>IF((-IF(H92=" ",0,H92)+IF(I92=" ",0,I92)-K92+L92)&lt;=0," ",(-IF(H92=" ",0,H92)+IF(I92=" ",0,I92)-K92+L92))</f>
        <v xml:space="preserve"> </v>
      </c>
    </row>
    <row r="93" spans="1:14" x14ac:dyDescent="0.25">
      <c r="A93" s="8"/>
      <c r="B93" s="8"/>
      <c r="C93" s="208" t="s">
        <v>157</v>
      </c>
      <c r="D93" s="208"/>
      <c r="E93" s="404"/>
      <c r="F93" s="405"/>
      <c r="G93" s="152"/>
      <c r="H93" s="436"/>
      <c r="I93" s="397"/>
      <c r="J93" s="128"/>
      <c r="K93" s="418"/>
      <c r="L93" s="397"/>
      <c r="M93" s="404"/>
      <c r="N93" s="405"/>
    </row>
    <row r="94" spans="1:14" ht="12.75" customHeight="1" x14ac:dyDescent="0.25">
      <c r="A94" s="7" t="s">
        <v>68</v>
      </c>
      <c r="B94" s="599" t="s">
        <v>281</v>
      </c>
      <c r="C94" s="599"/>
      <c r="D94" s="600"/>
      <c r="E94" s="432"/>
      <c r="F94" s="433"/>
      <c r="G94" s="216"/>
      <c r="H94" s="437"/>
      <c r="I94" s="438"/>
      <c r="J94" s="217"/>
      <c r="K94" s="441"/>
      <c r="L94" s="438"/>
      <c r="M94" s="447"/>
      <c r="N94" s="438"/>
    </row>
    <row r="95" spans="1:14" x14ac:dyDescent="0.25">
      <c r="C95" s="11" t="s">
        <v>159</v>
      </c>
      <c r="D95" s="11"/>
      <c r="E95" s="396"/>
      <c r="F95" s="397"/>
      <c r="G95" s="234">
        <f>G$4</f>
        <v>0</v>
      </c>
      <c r="H95" s="412" t="str">
        <f>IF((E95*G95)&lt;=0," ",ROUND((E95*G95),0))</f>
        <v xml:space="preserve"> </v>
      </c>
      <c r="I95" s="413" t="str">
        <f>IF((F95*G95)&lt;=0," ",ROUND((F95*G95),0))</f>
        <v xml:space="preserve"> </v>
      </c>
      <c r="J95" s="131"/>
      <c r="K95" s="421"/>
      <c r="L95" s="405"/>
      <c r="M95" s="425" t="str">
        <f>IF((IF(H95=" ",0,H95)-IF(I95=" ",0,I95)+K95-L95)&lt;=0," ",(IF(H95=" ",0,H95)-IF(I95=" ",0,I95)+K95-L95))</f>
        <v xml:space="preserve"> </v>
      </c>
      <c r="N95" s="426" t="str">
        <f>IF((-IF(H95=" ",0,H95)+IF(I95=" ",0,I95)-K95+L95)&lt;=0," ",(-IF(H95=" ",0,H95)+IF(I95=" ",0,I95)-K95+L95))</f>
        <v xml:space="preserve"> </v>
      </c>
    </row>
    <row r="96" spans="1:14" x14ac:dyDescent="0.25">
      <c r="C96" s="12" t="s">
        <v>280</v>
      </c>
      <c r="D96" s="12"/>
      <c r="E96" s="398"/>
      <c r="F96" s="399"/>
      <c r="G96" s="234">
        <f>G$5</f>
        <v>0</v>
      </c>
      <c r="H96" s="412" t="str">
        <f>IF((E96*G96)&lt;=0," ",ROUND((E96*G96),0))</f>
        <v xml:space="preserve"> </v>
      </c>
      <c r="I96" s="413" t="str">
        <f>IF((F96*G96)&lt;=0," ",ROUND((F96*G96),0))</f>
        <v xml:space="preserve"> </v>
      </c>
      <c r="J96" s="129"/>
      <c r="K96" s="419"/>
      <c r="L96" s="399"/>
      <c r="M96" s="425" t="str">
        <f>IF((IF(H96=" ",0,H96)-IF(I96=" ",0,I96)+K96-L96)&lt;=0," ",(IF(H96=" ",0,H96)-IF(I96=" ",0,I96)+K96-L96))</f>
        <v xml:space="preserve"> </v>
      </c>
      <c r="N96" s="426" t="str">
        <f>IF((-IF(H96=" ",0,H96)+IF(I96=" ",0,I96)-K96+L96)&lt;=0," ",(-IF(H96=" ",0,H96)+IF(I96=" ",0,I96)-K96+L96))</f>
        <v xml:space="preserve"> </v>
      </c>
    </row>
    <row r="97" spans="1:14" x14ac:dyDescent="0.25">
      <c r="C97" s="12" t="s">
        <v>282</v>
      </c>
      <c r="D97" s="12"/>
      <c r="E97" s="398"/>
      <c r="F97" s="399"/>
      <c r="G97" s="234">
        <f>G$5</f>
        <v>0</v>
      </c>
      <c r="H97" s="412" t="str">
        <f>IF((E97*G97)&lt;=0," ",ROUND((E97*G97),0))</f>
        <v xml:space="preserve"> </v>
      </c>
      <c r="I97" s="413" t="str">
        <f>IF((F97*G97)&lt;=0," ",ROUND((F97*G97),0))</f>
        <v xml:space="preserve"> </v>
      </c>
      <c r="J97" s="129"/>
      <c r="K97" s="419"/>
      <c r="L97" s="399"/>
      <c r="M97" s="425" t="str">
        <f>IF((IF(H97=" ",0,H97)-IF(I97=" ",0,I97)+K97-L97)&lt;=0," ",(IF(H97=" ",0,H97)-IF(I97=" ",0,I97)+K97-L97))</f>
        <v xml:space="preserve"> </v>
      </c>
      <c r="N97" s="426" t="str">
        <f>IF((-IF(H97=" ",0,H97)+IF(I97=" ",0,I97)-K97+L97)&lt;=0," ",(-IF(H97=" ",0,H97)+IF(I97=" ",0,I97)-K97+L97))</f>
        <v xml:space="preserve"> </v>
      </c>
    </row>
    <row r="98" spans="1:14" ht="22.5" customHeight="1" x14ac:dyDescent="0.25">
      <c r="C98" s="738" t="s">
        <v>283</v>
      </c>
      <c r="D98" s="578"/>
      <c r="E98" s="398"/>
      <c r="F98" s="399"/>
      <c r="G98" s="234">
        <f>G$5</f>
        <v>0</v>
      </c>
      <c r="H98" s="412" t="str">
        <f>IF((E98*G98)&lt;=0," ",ROUND((E98*G98),0))</f>
        <v xml:space="preserve"> </v>
      </c>
      <c r="I98" s="413" t="str">
        <f>IF((F98*G98)&lt;=0," ",ROUND((F98*G98),0))</f>
        <v xml:space="preserve"> </v>
      </c>
      <c r="J98" s="129"/>
      <c r="K98" s="419"/>
      <c r="L98" s="399"/>
      <c r="M98" s="425" t="str">
        <f>IF((IF(H98=" ",0,H98)-IF(I98=" ",0,I98)+K98-L98)&lt;=0," ",(IF(H98=" ",0,H98)-IF(I98=" ",0,I98)+K98-L98))</f>
        <v xml:space="preserve"> </v>
      </c>
      <c r="N98" s="426" t="str">
        <f>IF((-IF(H98=" ",0,H98)+IF(I98=" ",0,I98)-K98+L98)&lt;=0," ",(-IF(H98=" ",0,H98)+IF(I98=" ",0,I98)-K98+L98))</f>
        <v xml:space="preserve"> </v>
      </c>
    </row>
    <row r="99" spans="1:14" x14ac:dyDescent="0.25">
      <c r="A99" s="8"/>
      <c r="B99" s="8"/>
      <c r="C99" s="208" t="s">
        <v>157</v>
      </c>
      <c r="D99" s="208"/>
      <c r="E99" s="404"/>
      <c r="F99" s="405"/>
      <c r="G99" s="152"/>
      <c r="H99" s="436"/>
      <c r="I99" s="397"/>
      <c r="J99" s="128"/>
      <c r="K99" s="418"/>
      <c r="L99" s="397"/>
      <c r="M99" s="404"/>
      <c r="N99" s="405"/>
    </row>
    <row r="100" spans="1:14" ht="12.75" customHeight="1" x14ac:dyDescent="0.25">
      <c r="A100" s="654" t="s">
        <v>180</v>
      </c>
      <c r="B100" s="654"/>
      <c r="C100" s="654"/>
      <c r="D100" s="655"/>
      <c r="E100" s="406">
        <f>SUM(E57:E99)</f>
        <v>0</v>
      </c>
      <c r="F100" s="407">
        <f>SUM(F57:F99)</f>
        <v>0</v>
      </c>
      <c r="G100" s="225"/>
      <c r="H100" s="415">
        <f t="shared" ref="H100:N100" si="10">SUM(H57:H99)</f>
        <v>0</v>
      </c>
      <c r="I100" s="407">
        <f t="shared" si="10"/>
        <v>0</v>
      </c>
      <c r="J100" s="252"/>
      <c r="K100" s="415">
        <f t="shared" si="10"/>
        <v>0</v>
      </c>
      <c r="L100" s="407">
        <f t="shared" si="10"/>
        <v>0</v>
      </c>
      <c r="M100" s="406">
        <f t="shared" si="10"/>
        <v>0</v>
      </c>
      <c r="N100" s="407">
        <f t="shared" si="10"/>
        <v>0</v>
      </c>
    </row>
    <row r="101" spans="1:14" ht="12.75" customHeight="1" x14ac:dyDescent="0.25">
      <c r="A101" s="654" t="s">
        <v>189</v>
      </c>
      <c r="B101" s="654"/>
      <c r="C101" s="654"/>
      <c r="D101" s="655"/>
      <c r="E101" s="406">
        <f>E39+E100</f>
        <v>0</v>
      </c>
      <c r="F101" s="407">
        <f>F39+F100</f>
        <v>0</v>
      </c>
      <c r="G101" s="225"/>
      <c r="H101" s="415">
        <f>H39+H100</f>
        <v>0</v>
      </c>
      <c r="I101" s="407">
        <f>I39+I100</f>
        <v>0</v>
      </c>
      <c r="J101" s="194"/>
      <c r="K101" s="442">
        <f>K39+K100</f>
        <v>0</v>
      </c>
      <c r="L101" s="443">
        <f>L39+L100</f>
        <v>0</v>
      </c>
      <c r="M101" s="406">
        <f>M39+M100</f>
        <v>0</v>
      </c>
      <c r="N101" s="407">
        <f>N39+N100</f>
        <v>0</v>
      </c>
    </row>
    <row r="102" spans="1:14" ht="14.25" customHeight="1" x14ac:dyDescent="0.3">
      <c r="A102" s="117" t="s">
        <v>207</v>
      </c>
      <c r="B102" s="68"/>
      <c r="C102" s="68"/>
      <c r="D102" s="68"/>
      <c r="E102" s="68"/>
      <c r="F102" s="68"/>
      <c r="G102" s="141"/>
      <c r="H102" s="10"/>
      <c r="I102" s="10"/>
      <c r="J102" s="91"/>
      <c r="K102" s="91"/>
      <c r="L102" s="91"/>
      <c r="M102" s="10"/>
      <c r="N102" s="10"/>
    </row>
    <row r="103" spans="1:14" s="54" customFormat="1" x14ac:dyDescent="0.25">
      <c r="A103" s="4"/>
      <c r="B103" s="4"/>
      <c r="C103" s="4"/>
      <c r="D103" s="4"/>
      <c r="E103" s="4"/>
      <c r="F103" s="4"/>
      <c r="G103" s="142"/>
      <c r="H103" s="53"/>
      <c r="I103" s="53"/>
      <c r="J103" s="53"/>
      <c r="K103" s="53"/>
      <c r="L103" s="53"/>
      <c r="M103" s="53"/>
      <c r="N103" s="53"/>
    </row>
    <row r="104" spans="1:14" ht="15.75" customHeight="1" x14ac:dyDescent="0.25">
      <c r="A104" s="601" t="s">
        <v>292</v>
      </c>
      <c r="B104" s="602"/>
      <c r="C104" s="602"/>
      <c r="D104" s="602"/>
      <c r="E104" s="602"/>
      <c r="F104" s="602"/>
      <c r="G104" s="602"/>
      <c r="H104" s="602"/>
      <c r="I104" s="602"/>
      <c r="J104" s="602"/>
      <c r="K104" s="602"/>
      <c r="L104" s="602"/>
      <c r="M104" s="602"/>
      <c r="N104" s="603"/>
    </row>
    <row r="105" spans="1:14" s="54" customFormat="1" ht="12" customHeight="1" x14ac:dyDescent="0.25">
      <c r="A105" s="105"/>
      <c r="B105" s="105"/>
      <c r="C105" s="105"/>
      <c r="D105" s="105"/>
      <c r="E105" s="910" t="s">
        <v>175</v>
      </c>
      <c r="F105" s="912"/>
      <c r="G105" s="153" t="s">
        <v>181</v>
      </c>
      <c r="H105" s="913" t="s">
        <v>176</v>
      </c>
      <c r="I105" s="914"/>
      <c r="J105" s="910" t="s">
        <v>177</v>
      </c>
      <c r="K105" s="911"/>
      <c r="L105" s="912"/>
      <c r="M105" s="910" t="s">
        <v>195</v>
      </c>
      <c r="N105" s="912"/>
    </row>
    <row r="106" spans="1:14" s="51" customFormat="1" ht="13.5" customHeight="1" x14ac:dyDescent="0.25">
      <c r="A106" s="637" t="s">
        <v>149</v>
      </c>
      <c r="B106" s="638"/>
      <c r="C106" s="638"/>
      <c r="D106" s="639"/>
      <c r="E106" s="620" t="s">
        <v>172</v>
      </c>
      <c r="F106" s="622"/>
      <c r="G106" s="806" t="s">
        <v>173</v>
      </c>
      <c r="H106" s="883" t="s">
        <v>104</v>
      </c>
      <c r="I106" s="622"/>
      <c r="J106" s="620" t="s">
        <v>36</v>
      </c>
      <c r="K106" s="621"/>
      <c r="L106" s="622"/>
      <c r="M106" s="620" t="s">
        <v>105</v>
      </c>
      <c r="N106" s="622"/>
    </row>
    <row r="107" spans="1:14" s="51" customFormat="1" ht="11.25" customHeight="1" x14ac:dyDescent="0.25">
      <c r="A107" s="640"/>
      <c r="B107" s="641"/>
      <c r="C107" s="641"/>
      <c r="D107" s="642"/>
      <c r="E107" s="623"/>
      <c r="F107" s="625"/>
      <c r="G107" s="807"/>
      <c r="H107" s="884"/>
      <c r="I107" s="625"/>
      <c r="J107" s="623"/>
      <c r="K107" s="624"/>
      <c r="L107" s="625"/>
      <c r="M107" s="623"/>
      <c r="N107" s="625"/>
    </row>
    <row r="108" spans="1:14" x14ac:dyDescent="0.25">
      <c r="E108" s="18" t="s">
        <v>25</v>
      </c>
      <c r="F108" s="19" t="s">
        <v>26</v>
      </c>
      <c r="G108" s="155"/>
      <c r="H108" s="150" t="s">
        <v>25</v>
      </c>
      <c r="I108" s="19" t="s">
        <v>26</v>
      </c>
      <c r="J108" s="26" t="s">
        <v>5</v>
      </c>
      <c r="K108" s="27" t="s">
        <v>25</v>
      </c>
      <c r="L108" s="19" t="s">
        <v>26</v>
      </c>
      <c r="M108" s="18" t="s">
        <v>25</v>
      </c>
      <c r="N108" s="19" t="s">
        <v>26</v>
      </c>
    </row>
    <row r="109" spans="1:14" ht="14" x14ac:dyDescent="0.3">
      <c r="A109" s="47" t="s">
        <v>72</v>
      </c>
      <c r="B109" s="47"/>
      <c r="E109" s="392"/>
      <c r="F109" s="393"/>
      <c r="G109" s="155"/>
      <c r="H109" s="408"/>
      <c r="I109" s="409"/>
      <c r="J109" s="20"/>
      <c r="K109" s="416"/>
      <c r="L109" s="409"/>
      <c r="M109" s="423"/>
      <c r="N109" s="409"/>
    </row>
    <row r="110" spans="1:14" ht="13" x14ac:dyDescent="0.3">
      <c r="A110" s="49" t="s">
        <v>16</v>
      </c>
      <c r="B110" s="49"/>
      <c r="C110" s="245"/>
      <c r="D110" s="11"/>
      <c r="E110" s="427"/>
      <c r="F110" s="428"/>
      <c r="G110" s="157"/>
      <c r="H110" s="434"/>
      <c r="I110" s="435"/>
      <c r="J110" s="31"/>
      <c r="K110" s="439"/>
      <c r="L110" s="435"/>
      <c r="M110" s="444"/>
      <c r="N110" s="435"/>
    </row>
    <row r="111" spans="1:14" x14ac:dyDescent="0.25">
      <c r="A111" s="16"/>
      <c r="B111" s="112" t="s">
        <v>73</v>
      </c>
      <c r="C111" s="257"/>
      <c r="D111" s="257"/>
      <c r="E111" s="448"/>
      <c r="F111" s="449"/>
      <c r="G111" s="236"/>
      <c r="H111" s="434"/>
      <c r="I111" s="435"/>
      <c r="J111" s="31"/>
      <c r="K111" s="439"/>
      <c r="L111" s="435"/>
      <c r="M111" s="444"/>
      <c r="N111" s="435"/>
    </row>
    <row r="112" spans="1:14" x14ac:dyDescent="0.25">
      <c r="C112" s="14" t="s">
        <v>17</v>
      </c>
      <c r="D112" s="11"/>
      <c r="E112" s="396"/>
      <c r="F112" s="397"/>
      <c r="G112" s="193">
        <f>G$5</f>
        <v>0</v>
      </c>
      <c r="H112" s="412" t="str">
        <f t="shared" ref="H112:H118" si="11">IF((E112*G112)&lt;=0," ",ROUND((E112*G112),0))</f>
        <v xml:space="preserve"> </v>
      </c>
      <c r="I112" s="413" t="str">
        <f t="shared" ref="I112:I118" si="12">IF((F112*G112)&lt;=0," ",ROUND((F112*G112),0))</f>
        <v xml:space="preserve"> </v>
      </c>
      <c r="J112" s="128"/>
      <c r="K112" s="418"/>
      <c r="L112" s="397"/>
      <c r="M112" s="425" t="str">
        <f t="shared" ref="M112:M118" si="13">IF((IF(H112=" ",0,H112)-IF(I112=" ",0,I112)+K112-L112)&lt;=0," ",(IF(H112=" ",0,H112)-IF(I112=" ",0,I112)+K112-L112))</f>
        <v xml:space="preserve"> </v>
      </c>
      <c r="N112" s="426" t="str">
        <f t="shared" ref="N112:N118" si="14">IF((-IF(H112=" ",0,H112)+IF(I112=" ",0,I112)-K112+L112)&lt;=0," ",(-IF(H112=" ",0,H112)+IF(I112=" ",0,I112)-K112+L112))</f>
        <v xml:space="preserve"> </v>
      </c>
    </row>
    <row r="113" spans="2:14" x14ac:dyDescent="0.25">
      <c r="C113" s="14" t="s">
        <v>200</v>
      </c>
      <c r="D113" s="11"/>
      <c r="E113" s="396"/>
      <c r="F113" s="397"/>
      <c r="G113" s="193">
        <f t="shared" ref="G113:G122" si="15">G$5</f>
        <v>0</v>
      </c>
      <c r="H113" s="412" t="str">
        <f t="shared" si="11"/>
        <v xml:space="preserve"> </v>
      </c>
      <c r="I113" s="413" t="str">
        <f t="shared" si="12"/>
        <v xml:space="preserve"> </v>
      </c>
      <c r="J113" s="128"/>
      <c r="K113" s="418"/>
      <c r="L113" s="397"/>
      <c r="M113" s="425" t="str">
        <f t="shared" si="13"/>
        <v xml:space="preserve"> </v>
      </c>
      <c r="N113" s="426" t="str">
        <f t="shared" si="14"/>
        <v xml:space="preserve"> </v>
      </c>
    </row>
    <row r="114" spans="2:14" x14ac:dyDescent="0.25">
      <c r="C114" s="14" t="s">
        <v>32</v>
      </c>
      <c r="D114" s="11"/>
      <c r="E114" s="396"/>
      <c r="F114" s="397"/>
      <c r="G114" s="193">
        <f t="shared" si="15"/>
        <v>0</v>
      </c>
      <c r="H114" s="412" t="str">
        <f t="shared" si="11"/>
        <v xml:space="preserve"> </v>
      </c>
      <c r="I114" s="413" t="str">
        <f t="shared" si="12"/>
        <v xml:space="preserve"> </v>
      </c>
      <c r="J114" s="128"/>
      <c r="K114" s="418"/>
      <c r="L114" s="397"/>
      <c r="M114" s="425" t="str">
        <f t="shared" si="13"/>
        <v xml:space="preserve"> </v>
      </c>
      <c r="N114" s="426" t="str">
        <f t="shared" si="14"/>
        <v xml:space="preserve"> </v>
      </c>
    </row>
    <row r="115" spans="2:14" x14ac:dyDescent="0.25">
      <c r="C115" s="15" t="s">
        <v>22</v>
      </c>
      <c r="D115" s="12"/>
      <c r="E115" s="398"/>
      <c r="F115" s="399"/>
      <c r="G115" s="193">
        <f t="shared" si="15"/>
        <v>0</v>
      </c>
      <c r="H115" s="412" t="str">
        <f t="shared" si="11"/>
        <v xml:space="preserve"> </v>
      </c>
      <c r="I115" s="413" t="str">
        <f t="shared" si="12"/>
        <v xml:space="preserve"> </v>
      </c>
      <c r="J115" s="129"/>
      <c r="K115" s="419"/>
      <c r="L115" s="399"/>
      <c r="M115" s="425" t="str">
        <f t="shared" si="13"/>
        <v xml:space="preserve"> </v>
      </c>
      <c r="N115" s="426" t="str">
        <f t="shared" si="14"/>
        <v xml:space="preserve"> </v>
      </c>
    </row>
    <row r="116" spans="2:14" x14ac:dyDescent="0.25">
      <c r="C116" s="15" t="s">
        <v>41</v>
      </c>
      <c r="D116" s="12"/>
      <c r="E116" s="398"/>
      <c r="F116" s="399"/>
      <c r="G116" s="193">
        <f t="shared" si="15"/>
        <v>0</v>
      </c>
      <c r="H116" s="412" t="str">
        <f t="shared" si="11"/>
        <v xml:space="preserve"> </v>
      </c>
      <c r="I116" s="413" t="str">
        <f t="shared" si="12"/>
        <v xml:space="preserve"> </v>
      </c>
      <c r="J116" s="129"/>
      <c r="K116" s="419"/>
      <c r="L116" s="399"/>
      <c r="M116" s="425" t="str">
        <f t="shared" si="13"/>
        <v xml:space="preserve"> </v>
      </c>
      <c r="N116" s="426" t="str">
        <f t="shared" si="14"/>
        <v xml:space="preserve"> </v>
      </c>
    </row>
    <row r="117" spans="2:14" x14ac:dyDescent="0.25">
      <c r="C117" s="14" t="s">
        <v>42</v>
      </c>
      <c r="D117" s="11"/>
      <c r="E117" s="396"/>
      <c r="F117" s="397"/>
      <c r="G117" s="193">
        <f t="shared" si="15"/>
        <v>0</v>
      </c>
      <c r="H117" s="412" t="str">
        <f t="shared" si="11"/>
        <v xml:space="preserve"> </v>
      </c>
      <c r="I117" s="413" t="str">
        <f t="shared" si="12"/>
        <v xml:space="preserve"> </v>
      </c>
      <c r="J117" s="128"/>
      <c r="K117" s="418"/>
      <c r="L117" s="397"/>
      <c r="M117" s="425" t="str">
        <f t="shared" si="13"/>
        <v xml:space="preserve"> </v>
      </c>
      <c r="N117" s="426" t="str">
        <f t="shared" si="14"/>
        <v xml:space="preserve"> </v>
      </c>
    </row>
    <row r="118" spans="2:14" x14ac:dyDescent="0.25">
      <c r="C118" s="14" t="s">
        <v>43</v>
      </c>
      <c r="D118" s="11"/>
      <c r="E118" s="396"/>
      <c r="F118" s="397"/>
      <c r="G118" s="193">
        <f t="shared" si="15"/>
        <v>0</v>
      </c>
      <c r="H118" s="412" t="str">
        <f t="shared" si="11"/>
        <v xml:space="preserve"> </v>
      </c>
      <c r="I118" s="413" t="str">
        <f t="shared" si="12"/>
        <v xml:space="preserve"> </v>
      </c>
      <c r="J118" s="128"/>
      <c r="K118" s="418"/>
      <c r="L118" s="397"/>
      <c r="M118" s="425" t="str">
        <f t="shared" si="13"/>
        <v xml:space="preserve"> </v>
      </c>
      <c r="N118" s="426" t="str">
        <f t="shared" si="14"/>
        <v xml:space="preserve"> </v>
      </c>
    </row>
    <row r="119" spans="2:14" x14ac:dyDescent="0.25">
      <c r="C119" s="275" t="s">
        <v>248</v>
      </c>
      <c r="D119" s="275"/>
      <c r="E119" s="396"/>
      <c r="F119" s="397"/>
      <c r="G119" s="193">
        <f t="shared" si="15"/>
        <v>0</v>
      </c>
      <c r="H119" s="412" t="str">
        <f>IF((E119*G119)&lt;=0," ",ROUND((E119*G119),0))</f>
        <v xml:space="preserve"> </v>
      </c>
      <c r="I119" s="413" t="str">
        <f>IF((F119*G119)&lt;=0," ",ROUND((F119*G119),0))</f>
        <v xml:space="preserve"> </v>
      </c>
      <c r="J119" s="128"/>
      <c r="K119" s="418"/>
      <c r="L119" s="397"/>
      <c r="M119" s="425" t="str">
        <f>IF((IF(H119=" ",0,H119)-IF(I119=" ",0,I119)+K119-L119)&lt;=0," ",(IF(H119=" ",0,H119)-IF(I119=" ",0,I119)+K119-L119))</f>
        <v xml:space="preserve"> </v>
      </c>
      <c r="N119" s="426" t="str">
        <f>IF((-IF(H119=" ",0,H119)+IF(I119=" ",0,I119)-K119+L119)&lt;=0," ",(-IF(H119=" ",0,H119)+IF(I119=" ",0,I119)-K119+L119))</f>
        <v xml:space="preserve"> </v>
      </c>
    </row>
    <row r="120" spans="2:14" x14ac:dyDescent="0.25">
      <c r="C120" s="275" t="s">
        <v>249</v>
      </c>
      <c r="D120" s="275"/>
      <c r="E120" s="396"/>
      <c r="F120" s="397"/>
      <c r="G120" s="193">
        <f t="shared" si="15"/>
        <v>0</v>
      </c>
      <c r="H120" s="412" t="str">
        <f>IF((E120*G120)&lt;=0," ",ROUND((E120*G120),0))</f>
        <v xml:space="preserve"> </v>
      </c>
      <c r="I120" s="413" t="str">
        <f>IF((F120*G120)&lt;=0," ",ROUND((F120*G120),0))</f>
        <v xml:space="preserve"> </v>
      </c>
      <c r="J120" s="128"/>
      <c r="K120" s="418"/>
      <c r="L120" s="397"/>
      <c r="M120" s="425" t="str">
        <f>IF((IF(H120=" ",0,H120)-IF(I120=" ",0,I120)+K120-L120)&lt;=0," ",(IF(H120=" ",0,H120)-IF(I120=" ",0,I120)+K120-L120))</f>
        <v xml:space="preserve"> </v>
      </c>
      <c r="N120" s="426" t="str">
        <f>IF((-IF(H120=" ",0,H120)+IF(I120=" ",0,I120)-K120+L120)&lt;=0," ",(-IF(H120=" ",0,H120)+IF(I120=" ",0,I120)-K120+L120))</f>
        <v xml:space="preserve"> </v>
      </c>
    </row>
    <row r="121" spans="2:14" x14ac:dyDescent="0.25">
      <c r="C121" s="275" t="s">
        <v>27</v>
      </c>
      <c r="D121" s="275"/>
      <c r="E121" s="396"/>
      <c r="F121" s="397"/>
      <c r="G121" s="193">
        <f t="shared" si="15"/>
        <v>0</v>
      </c>
      <c r="H121" s="412" t="str">
        <f>IF((E121*G121)&lt;=0," ",ROUND((E121*G121),0))</f>
        <v xml:space="preserve"> </v>
      </c>
      <c r="I121" s="413" t="str">
        <f>IF((F121*G121)&lt;=0," ",ROUND((F121*G121),0))</f>
        <v xml:space="preserve"> </v>
      </c>
      <c r="J121" s="128"/>
      <c r="K121" s="418"/>
      <c r="L121" s="397"/>
      <c r="M121" s="425" t="str">
        <f>IF((IF(H121=" ",0,H121)-IF(I121=" ",0,I121)+K121-L121)&lt;=0," ",(IF(H121=" ",0,H121)-IF(I121=" ",0,I121)+K121-L121))</f>
        <v xml:space="preserve"> </v>
      </c>
      <c r="N121" s="426" t="str">
        <f>IF((-IF(H121=" ",0,H121)+IF(I121=" ",0,I121)-K121+L121)&lt;=0," ",(-IF(H121=" ",0,H121)+IF(I121=" ",0,I121)-K121+L121))</f>
        <v xml:space="preserve"> </v>
      </c>
    </row>
    <row r="122" spans="2:14" x14ac:dyDescent="0.25">
      <c r="C122" s="275" t="s">
        <v>250</v>
      </c>
      <c r="D122" s="275"/>
      <c r="E122" s="396"/>
      <c r="F122" s="397"/>
      <c r="G122" s="193">
        <f t="shared" si="15"/>
        <v>0</v>
      </c>
      <c r="H122" s="412" t="str">
        <f>IF((E122*G122)&lt;=0," ",ROUND((E122*G122),0))</f>
        <v xml:space="preserve"> </v>
      </c>
      <c r="I122" s="413" t="str">
        <f>IF((F122*G122)&lt;=0," ",ROUND((F122*G122),0))</f>
        <v xml:space="preserve"> </v>
      </c>
      <c r="J122" s="128"/>
      <c r="K122" s="418"/>
      <c r="L122" s="397"/>
      <c r="M122" s="425" t="str">
        <f>IF((IF(H122=" ",0,H122)-IF(I122=" ",0,I122)+K122-L122)&lt;=0," ",(IF(H122=" ",0,H122)-IF(I122=" ",0,I122)+K122-L122))</f>
        <v xml:space="preserve"> </v>
      </c>
      <c r="N122" s="426" t="str">
        <f>IF((-IF(H122=" ",0,H122)+IF(I122=" ",0,I122)-K122+L122)&lt;=0," ",(-IF(H122=" ",0,H122)+IF(I122=" ",0,I122)-K122+L122))</f>
        <v xml:space="preserve"> </v>
      </c>
    </row>
    <row r="123" spans="2:14" x14ac:dyDescent="0.25">
      <c r="B123" s="656" t="s">
        <v>74</v>
      </c>
      <c r="C123" s="656"/>
      <c r="D123" s="657"/>
      <c r="E123" s="429"/>
      <c r="F123" s="430"/>
      <c r="G123" s="218"/>
      <c r="H123" s="454"/>
      <c r="I123" s="455"/>
      <c r="J123" s="219"/>
      <c r="K123" s="459"/>
      <c r="L123" s="455"/>
      <c r="M123" s="462"/>
      <c r="N123" s="405"/>
    </row>
    <row r="124" spans="2:14" x14ac:dyDescent="0.25">
      <c r="C124" s="14" t="s">
        <v>17</v>
      </c>
      <c r="D124" s="11"/>
      <c r="E124" s="396"/>
      <c r="F124" s="397"/>
      <c r="G124" s="193">
        <f>G$5</f>
        <v>0</v>
      </c>
      <c r="H124" s="412" t="str">
        <f>IF((E124*G124)&lt;=0," ",ROUND((E124*G124),0))</f>
        <v xml:space="preserve"> </v>
      </c>
      <c r="I124" s="413" t="str">
        <f>IF((F124*G124)&lt;=0," ",ROUND((F124*G124),0))</f>
        <v xml:space="preserve"> </v>
      </c>
      <c r="J124" s="128"/>
      <c r="K124" s="418"/>
      <c r="L124" s="397"/>
      <c r="M124" s="425" t="str">
        <f>IF((IF(H124=" ",0,H124)-IF(I124=" ",0,I124)+K124-L124)&lt;=0," ",(IF(H124=" ",0,H124)-IF(I124=" ",0,I124)+K124-L124))</f>
        <v xml:space="preserve"> </v>
      </c>
      <c r="N124" s="426" t="str">
        <f>IF((-IF(H124=" ",0,H124)+IF(I124=" ",0,I124)-K124+L124)&lt;=0," ",(-IF(H124=" ",0,H124)+IF(I124=" ",0,I124)-K124+L124))</f>
        <v xml:space="preserve"> </v>
      </c>
    </row>
    <row r="125" spans="2:14" x14ac:dyDescent="0.25">
      <c r="C125" s="14" t="s">
        <v>32</v>
      </c>
      <c r="D125" s="11"/>
      <c r="E125" s="396"/>
      <c r="F125" s="397"/>
      <c r="G125" s="193">
        <f>G$5</f>
        <v>0</v>
      </c>
      <c r="H125" s="412" t="str">
        <f>IF((E125*G125)&lt;=0," ",ROUND((E125*G125),0))</f>
        <v xml:space="preserve"> </v>
      </c>
      <c r="I125" s="413" t="str">
        <f>IF((F125*G125)&lt;=0," ",ROUND((F125*G125),0))</f>
        <v xml:space="preserve"> </v>
      </c>
      <c r="J125" s="128"/>
      <c r="K125" s="418"/>
      <c r="L125" s="397"/>
      <c r="M125" s="425" t="str">
        <f>IF((IF(H125=" ",0,H125)-IF(I125=" ",0,I125)+K125-L125)&lt;=0," ",(IF(H125=" ",0,H125)-IF(I125=" ",0,I125)+K125-L125))</f>
        <v xml:space="preserve"> </v>
      </c>
      <c r="N125" s="426" t="str">
        <f>IF((-IF(H125=" ",0,H125)+IF(I125=" ",0,I125)-K125+L125)&lt;=0," ",(-IF(H125=" ",0,H125)+IF(I125=" ",0,I125)-K125+L125))</f>
        <v xml:space="preserve"> </v>
      </c>
    </row>
    <row r="126" spans="2:14" x14ac:dyDescent="0.25">
      <c r="C126" s="14" t="s">
        <v>22</v>
      </c>
      <c r="D126" s="11"/>
      <c r="E126" s="396"/>
      <c r="F126" s="397"/>
      <c r="G126" s="193">
        <f>G$5</f>
        <v>0</v>
      </c>
      <c r="H126" s="412" t="str">
        <f>IF((E126*G126)&lt;=0," ",ROUND((E126*G126),0))</f>
        <v xml:space="preserve"> </v>
      </c>
      <c r="I126" s="413" t="str">
        <f>IF((F126*G126)&lt;=0," ",ROUND((F126*G126),0))</f>
        <v xml:space="preserve"> </v>
      </c>
      <c r="J126" s="128"/>
      <c r="K126" s="418"/>
      <c r="L126" s="397"/>
      <c r="M126" s="425" t="str">
        <f>IF((IF(H126=" ",0,H126)-IF(I126=" ",0,I126)+K126-L126)&lt;=0," ",(IF(H126=" ",0,H126)-IF(I126=" ",0,I126)+K126-L126))</f>
        <v xml:space="preserve"> </v>
      </c>
      <c r="N126" s="426" t="str">
        <f>IF((-IF(H126=" ",0,H126)+IF(I126=" ",0,I126)-K126+L126)&lt;=0," ",(-IF(H126=" ",0,H126)+IF(I126=" ",0,I126)-K126+L126))</f>
        <v xml:space="preserve"> </v>
      </c>
    </row>
    <row r="127" spans="2:14" x14ac:dyDescent="0.25">
      <c r="C127" s="14" t="s">
        <v>42</v>
      </c>
      <c r="D127" s="11"/>
      <c r="E127" s="396"/>
      <c r="F127" s="397"/>
      <c r="G127" s="193">
        <f>G$5</f>
        <v>0</v>
      </c>
      <c r="H127" s="412" t="str">
        <f>IF((E127*G127)&lt;=0," ",ROUND((E127*G127),0))</f>
        <v xml:space="preserve"> </v>
      </c>
      <c r="I127" s="413" t="str">
        <f>IF((F127*G127)&lt;=0," ",ROUND((F127*G127),0))</f>
        <v xml:space="preserve"> </v>
      </c>
      <c r="J127" s="128"/>
      <c r="K127" s="418"/>
      <c r="L127" s="397"/>
      <c r="M127" s="425" t="str">
        <f>IF((IF(H127=" ",0,H127)-IF(I127=" ",0,I127)+K127-L127)&lt;=0," ",(IF(H127=" ",0,H127)-IF(I127=" ",0,I127)+K127-L127))</f>
        <v xml:space="preserve"> </v>
      </c>
      <c r="N127" s="426" t="str">
        <f>IF((-IF(H127=" ",0,H127)+IF(I127=" ",0,I127)-K127+L127)&lt;=0," ",(-IF(H127=" ",0,H127)+IF(I127=" ",0,I127)-K127+L127))</f>
        <v xml:space="preserve"> </v>
      </c>
    </row>
    <row r="128" spans="2:14" x14ac:dyDescent="0.25">
      <c r="C128" s="14" t="s">
        <v>27</v>
      </c>
      <c r="D128" s="11"/>
      <c r="E128" s="404"/>
      <c r="F128" s="405"/>
      <c r="G128" s="157"/>
      <c r="H128" s="414"/>
      <c r="I128" s="405"/>
      <c r="J128" s="131"/>
      <c r="K128" s="421"/>
      <c r="L128" s="405"/>
      <c r="M128" s="404"/>
      <c r="N128" s="405"/>
    </row>
    <row r="129" spans="1:14" x14ac:dyDescent="0.25">
      <c r="D129" s="14" t="s">
        <v>100</v>
      </c>
      <c r="E129" s="450"/>
      <c r="F129" s="451"/>
      <c r="G129" s="193">
        <f>G$5</f>
        <v>0</v>
      </c>
      <c r="H129" s="412" t="str">
        <f>IF((E129*G129)&lt;=0," ",ROUND((E129*G129),0))</f>
        <v xml:space="preserve"> </v>
      </c>
      <c r="I129" s="413" t="str">
        <f>IF((F129*G129)&lt;=0," ",ROUND((F129*G129),0))</f>
        <v xml:space="preserve"> </v>
      </c>
      <c r="J129" s="128"/>
      <c r="K129" s="418"/>
      <c r="L129" s="397"/>
      <c r="M129" s="425" t="str">
        <f>IF((IF(H129=" ",0,H129)-IF(I129=" ",0,I129)+K129-L129)&lt;=0," ",(IF(H129=" ",0,H129)-IF(I129=" ",0,I129)+K129-L129))</f>
        <v xml:space="preserve"> </v>
      </c>
      <c r="N129" s="426" t="str">
        <f>IF((-IF(H129=" ",0,H129)+IF(I129=" ",0,I129)-K129+L129)&lt;=0," ",(-IF(H129=" ",0,H129)+IF(I129=" ",0,I129)-K129+L129))</f>
        <v xml:space="preserve"> </v>
      </c>
    </row>
    <row r="130" spans="1:14" x14ac:dyDescent="0.25">
      <c r="D130" s="14" t="s">
        <v>101</v>
      </c>
      <c r="E130" s="450"/>
      <c r="F130" s="451"/>
      <c r="G130" s="193">
        <f>G$5</f>
        <v>0</v>
      </c>
      <c r="H130" s="412" t="str">
        <f>IF((E130*G130)&lt;=0," ",ROUND((E130*G130),0))</f>
        <v xml:space="preserve"> </v>
      </c>
      <c r="I130" s="413" t="str">
        <f>IF((F130*G130)&lt;=0," ",ROUND((F130*G130),0))</f>
        <v xml:space="preserve"> </v>
      </c>
      <c r="J130" s="128"/>
      <c r="K130" s="418"/>
      <c r="L130" s="397"/>
      <c r="M130" s="425" t="str">
        <f>IF((IF(H130=" ",0,H130)-IF(I130=" ",0,I130)+K130-L130)&lt;=0," ",(IF(H130=" ",0,H130)-IF(I130=" ",0,I130)+K130-L130))</f>
        <v xml:space="preserve"> </v>
      </c>
      <c r="N130" s="426" t="str">
        <f>IF((-IF(H130=" ",0,H130)+IF(I130=" ",0,I130)-K130+L130)&lt;=0," ",(-IF(H130=" ",0,H130)+IF(I130=" ",0,I130)-K130+L130))</f>
        <v xml:space="preserve"> </v>
      </c>
    </row>
    <row r="131" spans="1:14" ht="24.75" customHeight="1" x14ac:dyDescent="0.25">
      <c r="C131" s="597" t="s">
        <v>262</v>
      </c>
      <c r="D131" s="598"/>
      <c r="E131" s="450"/>
      <c r="F131" s="451"/>
      <c r="G131" s="193">
        <f>G$5</f>
        <v>0</v>
      </c>
      <c r="H131" s="412" t="str">
        <f>IF((E131*G131)&lt;=0," ",ROUND((E131*G131),0))</f>
        <v xml:space="preserve"> </v>
      </c>
      <c r="I131" s="413" t="str">
        <f>IF((F131*G131)&lt;=0," ",ROUND((F131*G131),0))</f>
        <v xml:space="preserve"> </v>
      </c>
      <c r="J131" s="128"/>
      <c r="K131" s="418"/>
      <c r="L131" s="397"/>
      <c r="M131" s="425" t="str">
        <f>IF((IF(H131=" ",0,H131)-IF(I131=" ",0,I131)+K131-L131)&lt;=0," ",(IF(H131=" ",0,H131)-IF(I131=" ",0,I131)+K131-L131))</f>
        <v xml:space="preserve"> </v>
      </c>
      <c r="N131" s="426" t="str">
        <f>IF((-IF(H131=" ",0,H131)+IF(I131=" ",0,I131)-K131+L131)&lt;=0," ",(-IF(H131=" ",0,H131)+IF(I131=" ",0,I131)-K131+L131))</f>
        <v xml:space="preserve"> </v>
      </c>
    </row>
    <row r="132" spans="1:14" x14ac:dyDescent="0.25">
      <c r="C132" s="597" t="s">
        <v>250</v>
      </c>
      <c r="D132" s="598" t="s">
        <v>320</v>
      </c>
      <c r="E132" s="450"/>
      <c r="F132" s="451"/>
      <c r="G132" s="193">
        <f>G$5</f>
        <v>0</v>
      </c>
      <c r="H132" s="412" t="str">
        <f>IF((E132*G132)&lt;=0," ",ROUND((E132*G132),0))</f>
        <v xml:space="preserve"> </v>
      </c>
      <c r="I132" s="413" t="str">
        <f>IF((F132*G132)&lt;=0," ",ROUND((F132*G132),0))</f>
        <v xml:space="preserve"> </v>
      </c>
      <c r="J132" s="128"/>
      <c r="K132" s="418"/>
      <c r="L132" s="397"/>
      <c r="M132" s="425" t="str">
        <f>IF((IF(H132=" ",0,H132)-IF(I132=" ",0,I132)+K132-L132)&lt;=0," ",(IF(H132=" ",0,H132)-IF(I132=" ",0,I132)+K132-L132))</f>
        <v xml:space="preserve"> </v>
      </c>
      <c r="N132" s="426" t="str">
        <f>IF((-IF(H132=" ",0,H132)+IF(I132=" ",0,I132)-K132+L132)&lt;=0," ",(-IF(H132=" ",0,H132)+IF(I132=" ",0,I132)-K132+L132))</f>
        <v xml:space="preserve"> </v>
      </c>
    </row>
    <row r="133" spans="1:14" ht="13" x14ac:dyDescent="0.3">
      <c r="A133" s="50" t="s">
        <v>152</v>
      </c>
      <c r="B133" s="50"/>
      <c r="C133" s="11"/>
      <c r="D133" s="11"/>
      <c r="E133" s="404"/>
      <c r="F133" s="405"/>
      <c r="G133" s="157"/>
      <c r="H133" s="414"/>
      <c r="I133" s="405"/>
      <c r="J133" s="131"/>
      <c r="K133" s="421"/>
      <c r="L133" s="405"/>
      <c r="M133" s="404"/>
      <c r="N133" s="405"/>
    </row>
    <row r="134" spans="1:14" x14ac:dyDescent="0.25">
      <c r="C134" s="14" t="s">
        <v>18</v>
      </c>
      <c r="D134" s="11"/>
      <c r="E134" s="396"/>
      <c r="F134" s="397"/>
      <c r="G134" s="193">
        <f t="shared" ref="G134:G144" si="16">G$5</f>
        <v>0</v>
      </c>
      <c r="H134" s="412" t="str">
        <f t="shared" ref="H134:H142" si="17">IF((E134*G134)&lt;=0," ",ROUND((E134*G134),0))</f>
        <v xml:space="preserve"> </v>
      </c>
      <c r="I134" s="413" t="str">
        <f t="shared" ref="I134:I142" si="18">IF((F134*G134)&lt;=0," ",ROUND((F134*G134),0))</f>
        <v xml:space="preserve"> </v>
      </c>
      <c r="J134" s="128"/>
      <c r="K134" s="418"/>
      <c r="L134" s="397"/>
      <c r="M134" s="425" t="str">
        <f t="shared" ref="M134:M142" si="19">IF((IF(H134=" ",0,H134)-IF(I134=" ",0,I134)+K134-L134)&lt;=0," ",(IF(H134=" ",0,H134)-IF(I134=" ",0,I134)+K134-L134))</f>
        <v xml:space="preserve"> </v>
      </c>
      <c r="N134" s="426" t="str">
        <f t="shared" ref="N134:N142" si="20">IF((-IF(H134=" ",0,H134)+IF(I134=" ",0,I134)-K134+L134)&lt;=0," ",(-IF(H134=" ",0,H134)+IF(I134=" ",0,I134)-K134+L134))</f>
        <v xml:space="preserve"> </v>
      </c>
    </row>
    <row r="135" spans="1:14" x14ac:dyDescent="0.25">
      <c r="C135" s="14" t="s">
        <v>19</v>
      </c>
      <c r="D135" s="11"/>
      <c r="E135" s="396"/>
      <c r="F135" s="397"/>
      <c r="G135" s="193">
        <f t="shared" si="16"/>
        <v>0</v>
      </c>
      <c r="H135" s="412" t="str">
        <f t="shared" si="17"/>
        <v xml:space="preserve"> </v>
      </c>
      <c r="I135" s="413" t="str">
        <f t="shared" si="18"/>
        <v xml:space="preserve"> </v>
      </c>
      <c r="J135" s="128"/>
      <c r="K135" s="418"/>
      <c r="L135" s="397"/>
      <c r="M135" s="425" t="str">
        <f t="shared" si="19"/>
        <v xml:space="preserve"> </v>
      </c>
      <c r="N135" s="426" t="str">
        <f t="shared" si="20"/>
        <v xml:space="preserve"> </v>
      </c>
    </row>
    <row r="136" spans="1:14" x14ac:dyDescent="0.25">
      <c r="C136" s="14" t="s">
        <v>20</v>
      </c>
      <c r="D136" s="11"/>
      <c r="E136" s="396"/>
      <c r="F136" s="397"/>
      <c r="G136" s="193">
        <f t="shared" si="16"/>
        <v>0</v>
      </c>
      <c r="H136" s="412" t="str">
        <f t="shared" si="17"/>
        <v xml:space="preserve"> </v>
      </c>
      <c r="I136" s="413" t="str">
        <f t="shared" si="18"/>
        <v xml:space="preserve"> </v>
      </c>
      <c r="J136" s="128"/>
      <c r="K136" s="418"/>
      <c r="L136" s="397"/>
      <c r="M136" s="425" t="str">
        <f t="shared" si="19"/>
        <v xml:space="preserve"> </v>
      </c>
      <c r="N136" s="426" t="str">
        <f t="shared" si="20"/>
        <v xml:space="preserve"> </v>
      </c>
    </row>
    <row r="137" spans="1:14" x14ac:dyDescent="0.25">
      <c r="C137" s="14" t="s">
        <v>21</v>
      </c>
      <c r="D137" s="11"/>
      <c r="E137" s="396"/>
      <c r="F137" s="397"/>
      <c r="G137" s="193">
        <f t="shared" si="16"/>
        <v>0</v>
      </c>
      <c r="H137" s="412" t="str">
        <f t="shared" si="17"/>
        <v xml:space="preserve"> </v>
      </c>
      <c r="I137" s="413" t="str">
        <f t="shared" si="18"/>
        <v xml:space="preserve"> </v>
      </c>
      <c r="J137" s="128"/>
      <c r="K137" s="418"/>
      <c r="L137" s="397"/>
      <c r="M137" s="425" t="str">
        <f t="shared" si="19"/>
        <v xml:space="preserve"> </v>
      </c>
      <c r="N137" s="426" t="str">
        <f t="shared" si="20"/>
        <v xml:space="preserve"> </v>
      </c>
    </row>
    <row r="138" spans="1:14" x14ac:dyDescent="0.25">
      <c r="C138" s="14" t="s">
        <v>58</v>
      </c>
      <c r="D138" s="11"/>
      <c r="E138" s="396"/>
      <c r="F138" s="397"/>
      <c r="G138" s="193">
        <f t="shared" si="16"/>
        <v>0</v>
      </c>
      <c r="H138" s="412" t="str">
        <f t="shared" si="17"/>
        <v xml:space="preserve"> </v>
      </c>
      <c r="I138" s="413" t="str">
        <f t="shared" si="18"/>
        <v xml:space="preserve"> </v>
      </c>
      <c r="J138" s="128"/>
      <c r="K138" s="418"/>
      <c r="L138" s="397"/>
      <c r="M138" s="425" t="str">
        <f t="shared" si="19"/>
        <v xml:space="preserve"> </v>
      </c>
      <c r="N138" s="426" t="str">
        <f t="shared" si="20"/>
        <v xml:space="preserve"> </v>
      </c>
    </row>
    <row r="139" spans="1:14" x14ac:dyDescent="0.25">
      <c r="C139" s="14" t="s">
        <v>59</v>
      </c>
      <c r="D139" s="11"/>
      <c r="E139" s="396"/>
      <c r="F139" s="397"/>
      <c r="G139" s="193">
        <f t="shared" si="16"/>
        <v>0</v>
      </c>
      <c r="H139" s="412" t="str">
        <f t="shared" si="17"/>
        <v xml:space="preserve"> </v>
      </c>
      <c r="I139" s="413" t="str">
        <f t="shared" si="18"/>
        <v xml:space="preserve"> </v>
      </c>
      <c r="J139" s="128"/>
      <c r="K139" s="418"/>
      <c r="L139" s="397"/>
      <c r="M139" s="425" t="str">
        <f t="shared" si="19"/>
        <v xml:space="preserve"> </v>
      </c>
      <c r="N139" s="426" t="str">
        <f t="shared" si="20"/>
        <v xml:space="preserve"> </v>
      </c>
    </row>
    <row r="140" spans="1:14" x14ac:dyDescent="0.25">
      <c r="C140" s="14" t="s">
        <v>6</v>
      </c>
      <c r="D140" s="11"/>
      <c r="E140" s="396"/>
      <c r="F140" s="397"/>
      <c r="G140" s="193">
        <f t="shared" si="16"/>
        <v>0</v>
      </c>
      <c r="H140" s="412" t="str">
        <f t="shared" si="17"/>
        <v xml:space="preserve"> </v>
      </c>
      <c r="I140" s="413" t="str">
        <f t="shared" si="18"/>
        <v xml:space="preserve"> </v>
      </c>
      <c r="J140" s="128"/>
      <c r="K140" s="418"/>
      <c r="L140" s="397"/>
      <c r="M140" s="425" t="str">
        <f t="shared" si="19"/>
        <v xml:space="preserve"> </v>
      </c>
      <c r="N140" s="426" t="str">
        <f t="shared" si="20"/>
        <v xml:space="preserve"> </v>
      </c>
    </row>
    <row r="141" spans="1:14" x14ac:dyDescent="0.25">
      <c r="C141" s="14" t="s">
        <v>49</v>
      </c>
      <c r="D141" s="11"/>
      <c r="E141" s="396"/>
      <c r="F141" s="397"/>
      <c r="G141" s="193">
        <f t="shared" si="16"/>
        <v>0</v>
      </c>
      <c r="H141" s="412" t="str">
        <f t="shared" si="17"/>
        <v xml:space="preserve"> </v>
      </c>
      <c r="I141" s="413" t="str">
        <f t="shared" si="18"/>
        <v xml:space="preserve"> </v>
      </c>
      <c r="J141" s="128"/>
      <c r="K141" s="418"/>
      <c r="L141" s="397"/>
      <c r="M141" s="425" t="str">
        <f t="shared" si="19"/>
        <v xml:space="preserve"> </v>
      </c>
      <c r="N141" s="426" t="str">
        <f t="shared" si="20"/>
        <v xml:space="preserve"> </v>
      </c>
    </row>
    <row r="142" spans="1:14" x14ac:dyDescent="0.25">
      <c r="A142" s="8"/>
      <c r="C142" s="14" t="s">
        <v>7</v>
      </c>
      <c r="D142" s="11"/>
      <c r="E142" s="396"/>
      <c r="F142" s="397"/>
      <c r="G142" s="193">
        <f t="shared" si="16"/>
        <v>0</v>
      </c>
      <c r="H142" s="412" t="str">
        <f t="shared" si="17"/>
        <v xml:space="preserve"> </v>
      </c>
      <c r="I142" s="413" t="str">
        <f t="shared" si="18"/>
        <v xml:space="preserve"> </v>
      </c>
      <c r="J142" s="128"/>
      <c r="K142" s="418"/>
      <c r="L142" s="397"/>
      <c r="M142" s="425" t="str">
        <f t="shared" si="19"/>
        <v xml:space="preserve"> </v>
      </c>
      <c r="N142" s="426" t="str">
        <f t="shared" si="20"/>
        <v xml:space="preserve"> </v>
      </c>
    </row>
    <row r="143" spans="1:14" x14ac:dyDescent="0.25">
      <c r="A143" s="8"/>
      <c r="C143" s="14" t="s">
        <v>250</v>
      </c>
      <c r="D143" s="11"/>
      <c r="E143" s="396"/>
      <c r="F143" s="397"/>
      <c r="G143" s="193">
        <f t="shared" si="16"/>
        <v>0</v>
      </c>
      <c r="H143" s="412" t="str">
        <f>IF((E143*G143)&lt;=0," ",ROUND((E143*G143),0))</f>
        <v xml:space="preserve"> </v>
      </c>
      <c r="I143" s="413" t="str">
        <f>IF((F143*G143)&lt;=0," ",ROUND((F143*G143),0))</f>
        <v xml:space="preserve"> </v>
      </c>
      <c r="J143" s="128"/>
      <c r="K143" s="418"/>
      <c r="L143" s="397"/>
      <c r="M143" s="425" t="str">
        <f>IF((IF(H143=" ",0,H143)-IF(I143=" ",0,I143)+K143-L143)&lt;=0," ",(IF(H143=" ",0,H143)-IF(I143=" ",0,I143)+K143-L143))</f>
        <v xml:space="preserve"> </v>
      </c>
      <c r="N143" s="426" t="str">
        <f>IF((-IF(H143=" ",0,H143)+IF(I143=" ",0,I143)-K143+L143)&lt;=0," ",(-IF(H143=" ",0,H143)+IF(I143=" ",0,I143)-K143+L143))</f>
        <v xml:space="preserve"> </v>
      </c>
    </row>
    <row r="144" spans="1:14" ht="24.75" customHeight="1" x14ac:dyDescent="0.25">
      <c r="A144" s="8"/>
      <c r="C144" s="862" t="s">
        <v>348</v>
      </c>
      <c r="D144" s="863"/>
      <c r="E144" s="398"/>
      <c r="F144" s="399"/>
      <c r="G144" s="224">
        <f t="shared" si="16"/>
        <v>0</v>
      </c>
      <c r="H144" s="456" t="str">
        <f>IF((E144*G144)&lt;=0," ",ROUND((E144*G144),0))</f>
        <v xml:space="preserve"> </v>
      </c>
      <c r="I144" s="457" t="str">
        <f>IF((F144*G144)&lt;=0," ",ROUND((F144*G144),0))</f>
        <v xml:space="preserve"> </v>
      </c>
      <c r="J144" s="129"/>
      <c r="K144" s="419"/>
      <c r="L144" s="399"/>
      <c r="M144" s="463" t="str">
        <f>IF((IF(H144=" ",0,H144)-IF(I144=" ",0,I144)+K144-L144)&lt;=0," ",(IF(H144=" ",0,H144)-IF(I144=" ",0,I144)+K144-L144))</f>
        <v xml:space="preserve"> </v>
      </c>
      <c r="N144" s="464" t="str">
        <f>IF((-IF(H144=" ",0,H144)+IF(I144=" ",0,I144)-K144+L144)&lt;=0," ",(-IF(H144=" ",0,H144)+IF(I144=" ",0,I144)-K144+L144))</f>
        <v xml:space="preserve"> </v>
      </c>
    </row>
    <row r="145" spans="1:14" ht="13.5" customHeight="1" x14ac:dyDescent="0.3">
      <c r="A145" s="593" t="s">
        <v>76</v>
      </c>
      <c r="B145" s="593"/>
      <c r="C145" s="593"/>
      <c r="D145" s="594"/>
      <c r="E145" s="452" t="str">
        <f>IF(IF(SUM(F110:F144)&gt;SUM(E110:E144),SUM(F110:F144)-SUM(E110:E144),0)&lt;=0," ",IF(SUM(F110:F144)&gt;SUM(E110:E144),SUM(F110:F144)-SUM(E110:E144),0))</f>
        <v xml:space="preserve"> </v>
      </c>
      <c r="F145" s="453" t="str">
        <f>IF(IF(SUM(E110:E144)&gt;SUM(F110:F144),SUM(E110:E144)-SUM(F110:F144),0)&lt;=0," ",IF(SUM(E110:E144)&gt;SUM(F110:F144),SUM(E110:E144)-SUM(F110:F144),0))</f>
        <v xml:space="preserve"> </v>
      </c>
      <c r="G145" s="228"/>
      <c r="H145" s="458" t="str">
        <f>IF(IF(SUM(I110:I144)&gt;SUM(H110:H144),SUM(I110:I144)-SUM(H110:H144),0)&lt;=0," ",IF(SUM(I110:I144)&gt;SUM(H110:H144),SUM(I110:I144)-SUM(H110:H144),0))</f>
        <v xml:space="preserve"> </v>
      </c>
      <c r="I145" s="453" t="str">
        <f>IF(IF(SUM(H110:H144)&gt;SUM(I110:I144),SUM(H110:H144)-SUM(I110:I144),0)&lt;=0," ",IF(SUM(H110:H144)&gt;SUM(I110:I144),SUM(H110:H144)-SUM(I110:I144),0))</f>
        <v xml:space="preserve"> </v>
      </c>
      <c r="J145" s="298"/>
      <c r="K145" s="460">
        <f>IF(SUM(K110:K144)&gt;=SUM(L110:L144),0,SUM(L110:L144)-SUM(K110:K144))</f>
        <v>0</v>
      </c>
      <c r="L145" s="460">
        <f>IF(SUM(L110:L144)&gt;=SUM(K110:K144),0,SUM(K110:K144)-SUM(L110:L144))</f>
        <v>0</v>
      </c>
      <c r="M145" s="452" t="str">
        <f>IF(IF(SUM(N110:N144)&gt;SUM(M110:M144),SUM(N110:N144)-SUM(M110:M144),0)&lt;=0," ",IF(SUM(N110:N144)&gt;SUM(M110:M144),SUM(N110:N144)-SUM(M110:M144),0))</f>
        <v xml:space="preserve"> </v>
      </c>
      <c r="N145" s="453" t="str">
        <f>IF(IF(SUM(M110:M144)&gt;SUM(N110:N144),SUM(M110:M144)-SUM(N110:N144),0)&lt;=0," ",IF(SUM(M110:M144)&gt;SUM(N110:N144),SUM(M110:M144)-SUM(N110:N144),0))</f>
        <v xml:space="preserve"> </v>
      </c>
    </row>
    <row r="146" spans="1:14" x14ac:dyDescent="0.25">
      <c r="A146" s="174" t="s">
        <v>102</v>
      </c>
      <c r="B146" s="174"/>
      <c r="C146" s="174"/>
      <c r="D146" s="174"/>
      <c r="E146" s="406">
        <f>SUM(E110:E145)</f>
        <v>0</v>
      </c>
      <c r="F146" s="407">
        <f>SUM(F110:F145)</f>
        <v>0</v>
      </c>
      <c r="G146" s="226"/>
      <c r="H146" s="415">
        <f>SUM(H110:H145)</f>
        <v>0</v>
      </c>
      <c r="I146" s="407">
        <f>SUM(I110:I145)</f>
        <v>0</v>
      </c>
      <c r="J146" s="195"/>
      <c r="K146" s="461">
        <f>SUM(K110:K145)</f>
        <v>0</v>
      </c>
      <c r="L146" s="461">
        <f>SUM(L110:L145)</f>
        <v>0</v>
      </c>
      <c r="M146" s="406">
        <f>SUM(M110:M145)</f>
        <v>0</v>
      </c>
      <c r="N146" s="407">
        <f>SUM(N110:N145)</f>
        <v>0</v>
      </c>
    </row>
    <row r="147" spans="1:14" x14ac:dyDescent="0.25">
      <c r="A147" s="8"/>
      <c r="B147" s="8"/>
      <c r="C147" s="8"/>
      <c r="D147" s="8"/>
      <c r="E147" s="8"/>
      <c r="F147" s="8"/>
      <c r="G147" s="8"/>
      <c r="H147" s="8"/>
      <c r="I147" s="8"/>
      <c r="J147" s="8"/>
      <c r="K147" s="8"/>
      <c r="L147" s="8"/>
      <c r="M147" s="8"/>
      <c r="N147" s="8"/>
    </row>
    <row r="148" spans="1:14" ht="16.5" customHeight="1" x14ac:dyDescent="0.25">
      <c r="A148" s="601" t="s">
        <v>292</v>
      </c>
      <c r="B148" s="602"/>
      <c r="C148" s="602"/>
      <c r="D148" s="602"/>
      <c r="E148" s="602"/>
      <c r="F148" s="602"/>
      <c r="G148" s="602"/>
      <c r="H148" s="602"/>
      <c r="I148" s="602"/>
      <c r="J148" s="602"/>
      <c r="K148" s="602"/>
      <c r="L148" s="602"/>
      <c r="M148" s="602"/>
      <c r="N148" s="603"/>
    </row>
    <row r="149" spans="1:14" s="54" customFormat="1" ht="12" customHeight="1" x14ac:dyDescent="0.25">
      <c r="A149" s="105"/>
      <c r="B149" s="105"/>
      <c r="C149" s="105"/>
      <c r="D149" s="105"/>
      <c r="E149" s="910" t="s">
        <v>182</v>
      </c>
      <c r="F149" s="912"/>
      <c r="G149" s="153" t="s">
        <v>181</v>
      </c>
      <c r="H149" s="913" t="s">
        <v>178</v>
      </c>
      <c r="I149" s="914"/>
      <c r="J149" s="910" t="s">
        <v>177</v>
      </c>
      <c r="K149" s="911"/>
      <c r="L149" s="912"/>
      <c r="M149" s="910" t="s">
        <v>195</v>
      </c>
      <c r="N149" s="912"/>
    </row>
    <row r="150" spans="1:14" s="51" customFormat="1" ht="13.5" customHeight="1" x14ac:dyDescent="0.25">
      <c r="A150" s="637" t="s">
        <v>149</v>
      </c>
      <c r="B150" s="638"/>
      <c r="C150" s="638"/>
      <c r="D150" s="639"/>
      <c r="E150" s="620" t="s">
        <v>172</v>
      </c>
      <c r="F150" s="622"/>
      <c r="G150" s="806" t="s">
        <v>173</v>
      </c>
      <c r="H150" s="883" t="s">
        <v>104</v>
      </c>
      <c r="I150" s="622"/>
      <c r="J150" s="620" t="s">
        <v>36</v>
      </c>
      <c r="K150" s="621"/>
      <c r="L150" s="622"/>
      <c r="M150" s="620" t="s">
        <v>105</v>
      </c>
      <c r="N150" s="622"/>
    </row>
    <row r="151" spans="1:14" s="51" customFormat="1" ht="11.25" customHeight="1" x14ac:dyDescent="0.25">
      <c r="A151" s="640"/>
      <c r="B151" s="641"/>
      <c r="C151" s="641"/>
      <c r="D151" s="642"/>
      <c r="E151" s="623"/>
      <c r="F151" s="625"/>
      <c r="G151" s="807"/>
      <c r="H151" s="884"/>
      <c r="I151" s="625"/>
      <c r="J151" s="623"/>
      <c r="K151" s="624"/>
      <c r="L151" s="625"/>
      <c r="M151" s="623"/>
      <c r="N151" s="625"/>
    </row>
    <row r="152" spans="1:14" x14ac:dyDescent="0.25">
      <c r="E152" s="18" t="s">
        <v>25</v>
      </c>
      <c r="F152" s="19" t="s">
        <v>26</v>
      </c>
      <c r="G152" s="155"/>
      <c r="H152" s="150" t="s">
        <v>25</v>
      </c>
      <c r="I152" s="19" t="s">
        <v>26</v>
      </c>
      <c r="J152" s="26" t="s">
        <v>5</v>
      </c>
      <c r="K152" s="27" t="s">
        <v>25</v>
      </c>
      <c r="L152" s="19" t="s">
        <v>26</v>
      </c>
      <c r="M152" s="18" t="s">
        <v>25</v>
      </c>
      <c r="N152" s="19" t="s">
        <v>26</v>
      </c>
    </row>
    <row r="153" spans="1:14" ht="29.25" customHeight="1" x14ac:dyDescent="0.3">
      <c r="A153" s="715" t="s">
        <v>69</v>
      </c>
      <c r="B153" s="715"/>
      <c r="C153" s="715"/>
      <c r="D153" s="653"/>
      <c r="E153" s="465"/>
      <c r="F153" s="466"/>
      <c r="G153" s="156"/>
      <c r="H153" s="408"/>
      <c r="I153" s="409"/>
      <c r="J153" s="20"/>
      <c r="K153" s="416"/>
      <c r="L153" s="409"/>
      <c r="M153" s="423"/>
      <c r="N153" s="409"/>
    </row>
    <row r="154" spans="1:14" ht="12.75" customHeight="1" x14ac:dyDescent="0.25">
      <c r="A154" s="223" t="s">
        <v>76</v>
      </c>
      <c r="B154" s="182"/>
      <c r="C154" s="262"/>
      <c r="D154" s="263"/>
      <c r="E154" s="467" t="str">
        <f>F145</f>
        <v xml:space="preserve"> </v>
      </c>
      <c r="F154" s="468" t="str">
        <f>E145</f>
        <v xml:space="preserve"> </v>
      </c>
      <c r="G154" s="235"/>
      <c r="H154" s="469" t="str">
        <f>I145</f>
        <v xml:space="preserve"> </v>
      </c>
      <c r="I154" s="468" t="str">
        <f>H145</f>
        <v xml:space="preserve"> </v>
      </c>
      <c r="J154" s="264"/>
      <c r="K154" s="471">
        <f>L145</f>
        <v>0</v>
      </c>
      <c r="L154" s="468">
        <f>K145</f>
        <v>0</v>
      </c>
      <c r="M154" s="467" t="str">
        <f>N145</f>
        <v xml:space="preserve"> </v>
      </c>
      <c r="N154" s="468" t="str">
        <f>M145</f>
        <v xml:space="preserve"> </v>
      </c>
    </row>
    <row r="155" spans="1:14" x14ac:dyDescent="0.25">
      <c r="A155" s="180"/>
      <c r="B155" s="180"/>
      <c r="C155" s="262" t="s">
        <v>335</v>
      </c>
      <c r="D155" s="262"/>
      <c r="E155" s="467">
        <f>SUM(F124:F132)</f>
        <v>0</v>
      </c>
      <c r="F155" s="468"/>
      <c r="G155" s="235"/>
      <c r="H155" s="469">
        <f>SUM(I124:I132)</f>
        <v>0</v>
      </c>
      <c r="I155" s="468"/>
      <c r="J155" s="264"/>
      <c r="K155" s="471">
        <f>SUM(L124:L132)</f>
        <v>0</v>
      </c>
      <c r="L155" s="468">
        <f>SUM(K124:K132)</f>
        <v>0</v>
      </c>
      <c r="M155" s="467">
        <f>SUM(N124:N132)</f>
        <v>0</v>
      </c>
      <c r="N155" s="468"/>
    </row>
    <row r="156" spans="1:14" x14ac:dyDescent="0.25">
      <c r="A156" s="45" t="s">
        <v>64</v>
      </c>
      <c r="B156" s="45"/>
      <c r="C156" s="96"/>
      <c r="D156" s="61"/>
      <c r="E156" s="445"/>
      <c r="F156" s="446"/>
      <c r="G156" s="261"/>
      <c r="H156" s="470"/>
      <c r="I156" s="446"/>
      <c r="J156" s="214"/>
      <c r="K156" s="472"/>
      <c r="L156" s="446"/>
      <c r="M156" s="445"/>
      <c r="N156" s="446"/>
    </row>
    <row r="157" spans="1:14" x14ac:dyDescent="0.25">
      <c r="A157" s="42"/>
      <c r="B157" s="108" t="s">
        <v>321</v>
      </c>
      <c r="C157" s="108"/>
      <c r="D157" s="108"/>
      <c r="E157" s="432"/>
      <c r="F157" s="433"/>
      <c r="G157" s="236"/>
      <c r="H157" s="414"/>
      <c r="I157" s="405"/>
      <c r="J157" s="131"/>
      <c r="K157" s="421"/>
      <c r="L157" s="405"/>
      <c r="M157" s="404"/>
      <c r="N157" s="405"/>
    </row>
    <row r="158" spans="1:14" x14ac:dyDescent="0.25">
      <c r="A158" s="42"/>
      <c r="B158" s="42"/>
      <c r="C158" s="14" t="s">
        <v>75</v>
      </c>
      <c r="D158" s="11"/>
      <c r="E158" s="431"/>
      <c r="F158" s="468" t="str">
        <f>IF(E144=0," ",E144)</f>
        <v xml:space="preserve"> </v>
      </c>
      <c r="G158" s="231"/>
      <c r="H158" s="412"/>
      <c r="I158" s="468" t="str">
        <f>IF(H144=0," ",H144)</f>
        <v xml:space="preserve"> </v>
      </c>
      <c r="J158" s="128"/>
      <c r="K158" s="418"/>
      <c r="L158" s="397"/>
      <c r="M158" s="425" t="str">
        <f>IF((IF(H158=" ",0,H158)-IF(I158=" ",0,I158)+K158-L158)&lt;=0," ",(IF(H158=" ",0,H158)-IF(I158=" ",0,I158)+K158-L158))</f>
        <v xml:space="preserve"> </v>
      </c>
      <c r="N158" s="426" t="str">
        <f>IF((-IF(H158=" ",0,H158)+IF(I158=" ",0,I158)-K158+L158)&lt;=0," ",(-IF(H158=" ",0,H158)+IF(I158=" ",0,I158)-K158+L158))</f>
        <v xml:space="preserve"> </v>
      </c>
    </row>
    <row r="159" spans="1:14" ht="13" x14ac:dyDescent="0.3">
      <c r="A159" s="42"/>
      <c r="B159" s="42"/>
      <c r="C159" s="14" t="s">
        <v>204</v>
      </c>
      <c r="D159" s="11"/>
      <c r="E159" s="396"/>
      <c r="F159" s="397"/>
      <c r="G159" s="193">
        <f>G$4</f>
        <v>0</v>
      </c>
      <c r="H159" s="412" t="str">
        <f>IF((E159*G159)&lt;=0," ",ROUND((E159*G159),0))</f>
        <v xml:space="preserve"> </v>
      </c>
      <c r="I159" s="413" t="str">
        <f>IF((F159*G159)&lt;=0," ",ROUND((F159*G159),0))</f>
        <v xml:space="preserve"> </v>
      </c>
      <c r="J159" s="128"/>
      <c r="K159" s="418"/>
      <c r="L159" s="397"/>
      <c r="M159" s="425" t="str">
        <f>IF((IF(H159=" ",0,H159)-IF(I159=" ",0,I159)+K159-L159)&lt;=0," ",(IF(H159=" ",0,H159)-IF(I159=" ",0,I159)+K159-L159))</f>
        <v xml:space="preserve"> </v>
      </c>
      <c r="N159" s="426" t="str">
        <f>IF((-IF(H159=" ",0,H159)+IF(I159=" ",0,I159)-K159+L159)&lt;=0," ",(-IF(H159=" ",0,H159)+IF(I159=" ",0,I159)-K159+L159))</f>
        <v xml:space="preserve"> </v>
      </c>
    </row>
    <row r="160" spans="1:14" ht="13" x14ac:dyDescent="0.3">
      <c r="A160" s="42"/>
      <c r="B160" s="42"/>
      <c r="C160" s="14" t="s">
        <v>205</v>
      </c>
      <c r="D160" s="11"/>
      <c r="E160" s="396"/>
      <c r="F160" s="397"/>
      <c r="G160" s="193">
        <f>G$4</f>
        <v>0</v>
      </c>
      <c r="H160" s="412" t="str">
        <f>IF((E160*G160)&lt;=0," ",ROUND((E160*G160),0))</f>
        <v xml:space="preserve"> </v>
      </c>
      <c r="I160" s="413" t="str">
        <f>IF((F160*G160)&lt;=0," ",ROUND((F160*G160),0))</f>
        <v xml:space="preserve"> </v>
      </c>
      <c r="J160" s="128"/>
      <c r="K160" s="418"/>
      <c r="L160" s="397"/>
      <c r="M160" s="425" t="str">
        <f>IF((IF(H160=" ",0,H160)-IF(I160=" ",0,I160)+K160-L160)&lt;=0," ",(IF(H160=" ",0,H160)-IF(I160=" ",0,I160)+K160-L160))</f>
        <v xml:space="preserve"> </v>
      </c>
      <c r="N160" s="426" t="str">
        <f>IF((-IF(H160=" ",0,H160)+IF(I160=" ",0,I160)-K160+L160)&lt;=0," ",(-IF(H160=" ",0,H160)+IF(I160=" ",0,I160)-K160+L160))</f>
        <v xml:space="preserve"> </v>
      </c>
    </row>
    <row r="161" spans="1:14" ht="13.5" x14ac:dyDescent="0.25">
      <c r="A161" s="42"/>
      <c r="B161" s="42"/>
      <c r="C161" s="14" t="s">
        <v>336</v>
      </c>
      <c r="D161" s="11"/>
      <c r="E161" s="396"/>
      <c r="F161" s="397"/>
      <c r="G161" s="193">
        <f>G$5</f>
        <v>0</v>
      </c>
      <c r="H161" s="412" t="str">
        <f>IF((E161*G161)&lt;=0," ",ROUND((E161*G161),0))</f>
        <v xml:space="preserve"> </v>
      </c>
      <c r="I161" s="413" t="str">
        <f>IF((F161*G161)&lt;=0," ",ROUND((F161*G161),0))</f>
        <v xml:space="preserve"> </v>
      </c>
      <c r="J161" s="128"/>
      <c r="K161" s="418"/>
      <c r="L161" s="397"/>
      <c r="M161" s="425" t="str">
        <f>IF((IF(H161=" ",0,H161)-IF(I161=" ",0,I161)+K161-L161)&lt;=0," ",(IF(H161=" ",0,H161)-IF(I161=" ",0,I161)+K161-L161))</f>
        <v xml:space="preserve"> </v>
      </c>
      <c r="N161" s="426" t="str">
        <f>IF((-IF(H161=" ",0,H161)+IF(I161=" ",0,I161)-K161+L161)&lt;=0," ",(-IF(H161=" ",0,H161)+IF(I161=" ",0,I161)-K161+L161))</f>
        <v xml:space="preserve"> </v>
      </c>
    </row>
    <row r="162" spans="1:14" x14ac:dyDescent="0.25">
      <c r="A162" s="42"/>
      <c r="B162" s="656" t="s">
        <v>0</v>
      </c>
      <c r="C162" s="656"/>
      <c r="D162" s="657"/>
      <c r="E162" s="432"/>
      <c r="F162" s="433"/>
      <c r="G162" s="218"/>
      <c r="H162" s="414"/>
      <c r="I162" s="405"/>
      <c r="J162" s="131"/>
      <c r="K162" s="421"/>
      <c r="L162" s="405"/>
      <c r="M162" s="404"/>
      <c r="N162" s="405"/>
    </row>
    <row r="163" spans="1:14" x14ac:dyDescent="0.25">
      <c r="A163" s="42"/>
      <c r="B163" s="42"/>
      <c r="C163" s="14" t="s">
        <v>79</v>
      </c>
      <c r="D163" s="11"/>
      <c r="E163" s="396"/>
      <c r="F163" s="397"/>
      <c r="G163" s="193">
        <f>G$5</f>
        <v>0</v>
      </c>
      <c r="H163" s="412" t="str">
        <f>IF((E163*G163)&lt;=0," ",ROUND((E163*G163),0))</f>
        <v xml:space="preserve"> </v>
      </c>
      <c r="I163" s="413" t="str">
        <f>IF((F163*G163)&lt;=0," ",ROUND((F163*G163),0))</f>
        <v xml:space="preserve"> </v>
      </c>
      <c r="J163" s="128"/>
      <c r="K163" s="418"/>
      <c r="L163" s="397"/>
      <c r="M163" s="425" t="str">
        <f>IF((IF(H163=" ",0,H163)-IF(I163=" ",0,I163)+K163-L163)&lt;=0," ",(IF(H163=" ",0,H163)-IF(I163=" ",0,I163)+K163-L163))</f>
        <v xml:space="preserve"> </v>
      </c>
      <c r="N163" s="426" t="str">
        <f>IF((-IF(H163=" ",0,H163)+IF(I163=" ",0,I163)-K163+L163)&lt;=0," ",(-IF(H163=" ",0,H163)+IF(I163=" ",0,I163)-K163+L163))</f>
        <v xml:space="preserve"> </v>
      </c>
    </row>
    <row r="164" spans="1:14" ht="13.5" x14ac:dyDescent="0.25">
      <c r="A164" s="42"/>
      <c r="B164" s="42"/>
      <c r="C164" s="14" t="s">
        <v>336</v>
      </c>
      <c r="D164" s="11"/>
      <c r="E164" s="396"/>
      <c r="F164" s="397"/>
      <c r="G164" s="193">
        <f>G$5</f>
        <v>0</v>
      </c>
      <c r="H164" s="412" t="str">
        <f>IF((E164*G164)&lt;=0," ",ROUND((E164*G164),0))</f>
        <v xml:space="preserve"> </v>
      </c>
      <c r="I164" s="413" t="str">
        <f>IF((F164*G164)&lt;=0," ",ROUND((F164*G164),0))</f>
        <v xml:space="preserve"> </v>
      </c>
      <c r="J164" s="128"/>
      <c r="K164" s="418"/>
      <c r="L164" s="397"/>
      <c r="M164" s="425" t="str">
        <f>IF((IF(H164=" ",0,H164)-IF(I164=" ",0,I164)+K164-L164)&lt;=0," ",(IF(H164=" ",0,H164)-IF(I164=" ",0,I164)+K164-L164))</f>
        <v xml:space="preserve"> </v>
      </c>
      <c r="N164" s="426" t="str">
        <f>IF((-IF(H164=" ",0,H164)+IF(I164=" ",0,I164)-K164+L164)&lt;=0," ",(-IF(H164=" ",0,H164)+IF(I164=" ",0,I164)-K164+L164))</f>
        <v xml:space="preserve"> </v>
      </c>
    </row>
    <row r="165" spans="1:14" ht="39.75" customHeight="1" x14ac:dyDescent="0.25">
      <c r="A165" s="42"/>
      <c r="B165" s="645" t="s">
        <v>273</v>
      </c>
      <c r="C165" s="645"/>
      <c r="D165" s="646"/>
      <c r="E165" s="432"/>
      <c r="F165" s="433"/>
      <c r="G165" s="220"/>
      <c r="H165" s="414"/>
      <c r="I165" s="405"/>
      <c r="J165" s="131"/>
      <c r="K165" s="421"/>
      <c r="L165" s="405"/>
      <c r="M165" s="404"/>
      <c r="N165" s="405"/>
    </row>
    <row r="166" spans="1:14" x14ac:dyDescent="0.25">
      <c r="A166" s="42"/>
      <c r="B166" s="42"/>
      <c r="C166" s="14" t="s">
        <v>80</v>
      </c>
      <c r="D166" s="11"/>
      <c r="E166" s="396"/>
      <c r="F166" s="397"/>
      <c r="G166" s="193">
        <f>G$5</f>
        <v>0</v>
      </c>
      <c r="H166" s="412" t="str">
        <f>IF((E166*G166)&lt;=0," ",ROUND((E166*G166),0))</f>
        <v xml:space="preserve"> </v>
      </c>
      <c r="I166" s="413" t="str">
        <f>IF((F166*G166)&lt;=0," ",ROUND((F166*G166),0))</f>
        <v xml:space="preserve"> </v>
      </c>
      <c r="J166" s="128"/>
      <c r="K166" s="418"/>
      <c r="L166" s="397"/>
      <c r="M166" s="425" t="str">
        <f>IF((IF(H166=" ",0,H166)-IF(I166=" ",0,I166)+K166-L166)&lt;=0," ",(IF(H166=" ",0,H166)-IF(I166=" ",0,I166)+K166-L166))</f>
        <v xml:space="preserve"> </v>
      </c>
      <c r="N166" s="426" t="str">
        <f>IF((-IF(H166=" ",0,H166)+IF(I166=" ",0,I166)-K166+L166)&lt;=0," ",(-IF(H166=" ",0,H166)+IF(I166=" ",0,I166)-K166+L166))</f>
        <v xml:space="preserve"> </v>
      </c>
    </row>
    <row r="167" spans="1:14" x14ac:dyDescent="0.25">
      <c r="A167" s="42"/>
      <c r="B167" s="42"/>
      <c r="C167" s="14" t="s">
        <v>81</v>
      </c>
      <c r="D167" s="11"/>
      <c r="E167" s="396"/>
      <c r="F167" s="397"/>
      <c r="G167" s="193">
        <f>G$5</f>
        <v>0</v>
      </c>
      <c r="H167" s="412" t="str">
        <f>IF((E167*G167)&lt;=0," ",ROUND((E167*G167),0))</f>
        <v xml:space="preserve"> </v>
      </c>
      <c r="I167" s="413" t="str">
        <f>IF((F167*G167)&lt;=0," ",ROUND((F167*G167),0))</f>
        <v xml:space="preserve"> </v>
      </c>
      <c r="J167" s="128"/>
      <c r="K167" s="418"/>
      <c r="L167" s="397"/>
      <c r="M167" s="425" t="str">
        <f>IF((IF(H167=" ",0,H167)-IF(I167=" ",0,I167)+K167-L167)&lt;=0," ",(IF(H167=" ",0,H167)-IF(I167=" ",0,I167)+K167-L167))</f>
        <v xml:space="preserve"> </v>
      </c>
      <c r="N167" s="426" t="str">
        <f>IF((-IF(H167=" ",0,H167)+IF(I167=" ",0,I167)-K167+L167)&lt;=0," ",(-IF(H167=" ",0,H167)+IF(I167=" ",0,I167)-K167+L167))</f>
        <v xml:space="preserve"> </v>
      </c>
    </row>
    <row r="168" spans="1:14" x14ac:dyDescent="0.25">
      <c r="A168" s="42"/>
      <c r="B168" s="42"/>
      <c r="C168" s="14" t="s">
        <v>337</v>
      </c>
      <c r="D168" s="11"/>
      <c r="E168" s="396"/>
      <c r="F168" s="397"/>
      <c r="G168" s="193">
        <f>G$5</f>
        <v>0</v>
      </c>
      <c r="H168" s="412" t="str">
        <f>IF((E168*G168)&lt;=0," ",ROUND((E168*G168),0))</f>
        <v xml:space="preserve"> </v>
      </c>
      <c r="I168" s="413" t="str">
        <f>IF((F168*G168)&lt;=0," ",ROUND((F168*G168),0))</f>
        <v xml:space="preserve"> </v>
      </c>
      <c r="J168" s="128"/>
      <c r="K168" s="418"/>
      <c r="L168" s="397"/>
      <c r="M168" s="425" t="str">
        <f>IF((IF(H168=" ",0,H168)-IF(I168=" ",0,I168)+K168-L168)&lt;=0," ",(IF(H168=" ",0,H168)-IF(I168=" ",0,I168)+K168-L168))</f>
        <v xml:space="preserve"> </v>
      </c>
      <c r="N168" s="426" t="str">
        <f>IF((-IF(H168=" ",0,H168)+IF(I168=" ",0,I168)-K168+L168)&lt;=0," ",(-IF(H168=" ",0,H168)+IF(I168=" ",0,I168)-K168+L168))</f>
        <v xml:space="preserve"> </v>
      </c>
    </row>
    <row r="169" spans="1:14" x14ac:dyDescent="0.25">
      <c r="B169" s="713" t="s">
        <v>14</v>
      </c>
      <c r="C169" s="713"/>
      <c r="D169" s="714"/>
      <c r="E169" s="432"/>
      <c r="F169" s="433"/>
      <c r="G169" s="218"/>
      <c r="H169" s="414"/>
      <c r="I169" s="405"/>
      <c r="J169" s="131"/>
      <c r="K169" s="421"/>
      <c r="L169" s="405"/>
      <c r="M169" s="404"/>
      <c r="N169" s="405"/>
    </row>
    <row r="170" spans="1:14" x14ac:dyDescent="0.25">
      <c r="C170" s="14" t="s">
        <v>98</v>
      </c>
      <c r="D170" s="11"/>
      <c r="E170" s="396"/>
      <c r="F170" s="397"/>
      <c r="G170" s="193">
        <f>G$5</f>
        <v>0</v>
      </c>
      <c r="H170" s="412" t="str">
        <f>IF((E170*G170)&lt;=0," ",ROUND((E170*G170),0))</f>
        <v xml:space="preserve"> </v>
      </c>
      <c r="I170" s="413" t="str">
        <f>IF((F170*G170)&lt;=0," ",ROUND((F170*G170),0))</f>
        <v xml:space="preserve"> </v>
      </c>
      <c r="J170" s="128"/>
      <c r="K170" s="418"/>
      <c r="L170" s="397"/>
      <c r="M170" s="425" t="str">
        <f>IF((IF(H170=" ",0,H170)-IF(I170=" ",0,I170)+K170-L170)&lt;=0," ",(IF(H170=" ",0,H170)-IF(I170=" ",0,I170)+K170-L170))</f>
        <v xml:space="preserve"> </v>
      </c>
      <c r="N170" s="426" t="str">
        <f>IF((-IF(H170=" ",0,H170)+IF(I170=" ",0,I170)-K170+L170)&lt;=0," ",(-IF(H170=" ",0,H170)+IF(I170=" ",0,I170)-K170+L170))</f>
        <v xml:space="preserve"> </v>
      </c>
    </row>
    <row r="171" spans="1:14" x14ac:dyDescent="0.25">
      <c r="C171" s="14" t="s">
        <v>50</v>
      </c>
      <c r="D171" s="11"/>
      <c r="E171" s="396"/>
      <c r="F171" s="397"/>
      <c r="G171" s="193">
        <f>G$5</f>
        <v>0</v>
      </c>
      <c r="H171" s="412" t="str">
        <f>IF((E171*G171)&lt;=0," ",ROUND((E171*G171),0))</f>
        <v xml:space="preserve"> </v>
      </c>
      <c r="I171" s="413" t="str">
        <f>IF((F171*G171)&lt;=0," ",ROUND((F171*G171),0))</f>
        <v xml:space="preserve"> </v>
      </c>
      <c r="J171" s="128"/>
      <c r="K171" s="418"/>
      <c r="L171" s="397"/>
      <c r="M171" s="425" t="str">
        <f>IF((IF(H171=" ",0,H171)-IF(I171=" ",0,I171)+K171-L171)&lt;=0," ",(IF(H171=" ",0,H171)-IF(I171=" ",0,I171)+K171-L171))</f>
        <v xml:space="preserve"> </v>
      </c>
      <c r="N171" s="426" t="str">
        <f>IF((-IF(H171=" ",0,H171)+IF(I171=" ",0,I171)-K171+L171)&lt;=0," ",(-IF(H171=" ",0,H171)+IF(I171=" ",0,I171)-K171+L171))</f>
        <v xml:space="preserve"> </v>
      </c>
    </row>
    <row r="172" spans="1:14" x14ac:dyDescent="0.25">
      <c r="B172" s="656" t="s">
        <v>37</v>
      </c>
      <c r="C172" s="656"/>
      <c r="D172" s="657"/>
      <c r="E172" s="432"/>
      <c r="F172" s="433"/>
      <c r="G172" s="218"/>
      <c r="H172" s="414"/>
      <c r="I172" s="405"/>
      <c r="J172" s="131"/>
      <c r="K172" s="421"/>
      <c r="L172" s="405"/>
      <c r="M172" s="404"/>
      <c r="N172" s="405"/>
    </row>
    <row r="173" spans="1:14" x14ac:dyDescent="0.25">
      <c r="C173" s="14" t="s">
        <v>35</v>
      </c>
      <c r="D173" s="11"/>
      <c r="E173" s="396"/>
      <c r="F173" s="397"/>
      <c r="G173" s="193">
        <f t="shared" ref="G173:G178" si="21">G$5</f>
        <v>0</v>
      </c>
      <c r="H173" s="412" t="str">
        <f t="shared" ref="H173:H178" si="22">IF((E173*G173)&lt;=0," ",ROUND((E173*G173),0))</f>
        <v xml:space="preserve"> </v>
      </c>
      <c r="I173" s="413" t="str">
        <f t="shared" ref="I173:I178" si="23">IF((F173*G173)&lt;=0," ",ROUND((F173*G173),0))</f>
        <v xml:space="preserve"> </v>
      </c>
      <c r="J173" s="128"/>
      <c r="K173" s="418"/>
      <c r="L173" s="397"/>
      <c r="M173" s="425" t="str">
        <f t="shared" ref="M173:M178" si="24">IF((IF(H173=" ",0,H173)-IF(I173=" ",0,I173)+K173-L173)&lt;=0," ",(IF(H173=" ",0,H173)-IF(I173=" ",0,I173)+K173-L173))</f>
        <v xml:space="preserve"> </v>
      </c>
      <c r="N173" s="426" t="str">
        <f t="shared" ref="N173:N178" si="25">IF((-IF(H173=" ",0,H173)+IF(I173=" ",0,I173)-K173+L173)&lt;=0," ",(-IF(H173=" ",0,H173)+IF(I173=" ",0,I173)-K173+L173))</f>
        <v xml:space="preserve"> </v>
      </c>
    </row>
    <row r="174" spans="1:14" x14ac:dyDescent="0.25">
      <c r="C174" s="14" t="s">
        <v>82</v>
      </c>
      <c r="D174" s="11"/>
      <c r="E174" s="396"/>
      <c r="F174" s="397"/>
      <c r="G174" s="193">
        <f t="shared" si="21"/>
        <v>0</v>
      </c>
      <c r="H174" s="412" t="str">
        <f t="shared" si="22"/>
        <v xml:space="preserve"> </v>
      </c>
      <c r="I174" s="413" t="str">
        <f t="shared" si="23"/>
        <v xml:space="preserve"> </v>
      </c>
      <c r="J174" s="128"/>
      <c r="K174" s="418"/>
      <c r="L174" s="397"/>
      <c r="M174" s="425" t="str">
        <f t="shared" si="24"/>
        <v xml:space="preserve"> </v>
      </c>
      <c r="N174" s="426" t="str">
        <f t="shared" si="25"/>
        <v xml:space="preserve"> </v>
      </c>
    </row>
    <row r="175" spans="1:14" ht="12.75" customHeight="1" x14ac:dyDescent="0.25">
      <c r="C175" s="597" t="s">
        <v>116</v>
      </c>
      <c r="D175" s="598"/>
      <c r="E175" s="450"/>
      <c r="F175" s="451"/>
      <c r="G175" s="193">
        <f t="shared" si="21"/>
        <v>0</v>
      </c>
      <c r="H175" s="412" t="str">
        <f t="shared" si="22"/>
        <v xml:space="preserve"> </v>
      </c>
      <c r="I175" s="413" t="str">
        <f t="shared" si="23"/>
        <v xml:space="preserve"> </v>
      </c>
      <c r="J175" s="128"/>
      <c r="K175" s="418"/>
      <c r="L175" s="397"/>
      <c r="M175" s="425" t="str">
        <f t="shared" si="24"/>
        <v xml:space="preserve"> </v>
      </c>
      <c r="N175" s="426" t="str">
        <f t="shared" si="25"/>
        <v xml:space="preserve"> </v>
      </c>
    </row>
    <row r="176" spans="1:14" ht="12.75" customHeight="1" x14ac:dyDescent="0.25">
      <c r="C176" s="597" t="s">
        <v>169</v>
      </c>
      <c r="D176" s="598"/>
      <c r="E176" s="450"/>
      <c r="F176" s="451"/>
      <c r="G176" s="193">
        <f t="shared" si="21"/>
        <v>0</v>
      </c>
      <c r="H176" s="412" t="str">
        <f t="shared" si="22"/>
        <v xml:space="preserve"> </v>
      </c>
      <c r="I176" s="413" t="str">
        <f t="shared" si="23"/>
        <v xml:space="preserve"> </v>
      </c>
      <c r="J176" s="128"/>
      <c r="K176" s="418"/>
      <c r="L176" s="397"/>
      <c r="M176" s="425" t="str">
        <f t="shared" si="24"/>
        <v xml:space="preserve"> </v>
      </c>
      <c r="N176" s="426" t="str">
        <f t="shared" si="25"/>
        <v xml:space="preserve"> </v>
      </c>
    </row>
    <row r="177" spans="1:14" ht="12.75" customHeight="1" x14ac:dyDescent="0.25">
      <c r="C177" s="597" t="s">
        <v>209</v>
      </c>
      <c r="D177" s="598"/>
      <c r="E177" s="450"/>
      <c r="F177" s="397"/>
      <c r="G177" s="193">
        <f t="shared" si="21"/>
        <v>0</v>
      </c>
      <c r="H177" s="412" t="str">
        <f t="shared" si="22"/>
        <v xml:space="preserve"> </v>
      </c>
      <c r="I177" s="413" t="str">
        <f t="shared" si="23"/>
        <v xml:space="preserve"> </v>
      </c>
      <c r="J177" s="128"/>
      <c r="K177" s="418"/>
      <c r="L177" s="397"/>
      <c r="M177" s="425" t="str">
        <f t="shared" si="24"/>
        <v xml:space="preserve"> </v>
      </c>
      <c r="N177" s="426" t="str">
        <f t="shared" si="25"/>
        <v xml:space="preserve"> </v>
      </c>
    </row>
    <row r="178" spans="1:14" ht="24.75" customHeight="1" x14ac:dyDescent="0.25">
      <c r="C178" s="670" t="s">
        <v>340</v>
      </c>
      <c r="D178" s="671"/>
      <c r="E178" s="450"/>
      <c r="F178" s="397"/>
      <c r="G178" s="193">
        <f t="shared" si="21"/>
        <v>0</v>
      </c>
      <c r="H178" s="412" t="str">
        <f t="shared" si="22"/>
        <v xml:space="preserve"> </v>
      </c>
      <c r="I178" s="413" t="str">
        <f t="shared" si="23"/>
        <v xml:space="preserve"> </v>
      </c>
      <c r="J178" s="128"/>
      <c r="K178" s="418"/>
      <c r="L178" s="397"/>
      <c r="M178" s="425" t="str">
        <f t="shared" si="24"/>
        <v xml:space="preserve"> </v>
      </c>
      <c r="N178" s="426" t="str">
        <f t="shared" si="25"/>
        <v xml:space="preserve"> </v>
      </c>
    </row>
    <row r="179" spans="1:14" ht="24" customHeight="1" x14ac:dyDescent="0.25">
      <c r="A179" s="593" t="s">
        <v>69</v>
      </c>
      <c r="B179" s="593"/>
      <c r="C179" s="593"/>
      <c r="D179" s="594"/>
      <c r="E179" s="452" t="str">
        <f>IF(IF(SUM(F154:F178)&gt;SUM(E154:E178),SUM(F154:F178)-SUM(E154:E178),0)&lt;=0," ",IF(SUM(F154:F178)&gt;SUM(E154:E178),SUM(F154:F178)-SUM(E154:E178),0))</f>
        <v xml:space="preserve"> </v>
      </c>
      <c r="F179" s="453" t="str">
        <f>IF(IF(SUM(E154:E178)&gt;SUM(F154:F178),SUM(E154:E178)-SUM(F154:F178),0)&lt;=0," ",IF(SUM(E154:E178)&gt;SUM(F154:F178),SUM(E154:E178)-SUM(F154:F178),0))</f>
        <v xml:space="preserve"> </v>
      </c>
      <c r="G179" s="299"/>
      <c r="H179" s="458" t="str">
        <f>IF(IF(SUM(I154:I178)&gt;SUM(H154:H178),SUM(I154:I178)-SUM(H154:H178),0)&lt;=0," ",IF(SUM(I154:I178)&gt;SUM(H154:H178),SUM(I154:I178)-SUM(H154:H178),0))</f>
        <v xml:space="preserve"> </v>
      </c>
      <c r="I179" s="453" t="str">
        <f>IF(IF(SUM(H154:H178)&gt;SUM(I154:I178),SUM(H154:H178)-SUM(I154:I178),0)&lt;=0," ",IF(SUM(H154:H178)&gt;SUM(I154:I178),SUM(H154:H178)-SUM(I154:I178),0))</f>
        <v xml:space="preserve"> </v>
      </c>
      <c r="J179" s="298"/>
      <c r="K179" s="460">
        <f>IF(SUM(K154:K178)&gt;=SUM(L154:L178),0,SUM(L154:L178)-SUM(K154:K178))</f>
        <v>0</v>
      </c>
      <c r="L179" s="460">
        <f>IF(SUM(L154:L178)&gt;=SUM(K154:K178),0,SUM(K154:K178)-SUM(L154:L178))</f>
        <v>0</v>
      </c>
      <c r="M179" s="452" t="str">
        <f>IF(IF(SUM(N154:N178)&gt;SUM(M154:M178),SUM(N154:N178)-SUM(M154:M178),0)&lt;=0," ",IF(SUM(N154:N178)&gt;SUM(M154:M178),SUM(N154:N178)-SUM(M154:M178),0))</f>
        <v xml:space="preserve"> </v>
      </c>
      <c r="N179" s="453" t="str">
        <f>IF(IF(SUM(M154:M178)&gt;SUM(N154:N178),SUM(M154:M178)-SUM(N154:N178),0)&lt;=0," ",IF(SUM(M154:M178)&gt;SUM(N154:N178),SUM(M154:M178)-SUM(N154:N178),0))</f>
        <v xml:space="preserve"> </v>
      </c>
    </row>
    <row r="180" spans="1:14" ht="14.25" customHeight="1" x14ac:dyDescent="0.25">
      <c r="A180" s="654" t="s">
        <v>102</v>
      </c>
      <c r="B180" s="654"/>
      <c r="C180" s="654"/>
      <c r="D180" s="655"/>
      <c r="E180" s="406">
        <f>SUM(E154:E179)</f>
        <v>0</v>
      </c>
      <c r="F180" s="407">
        <f>SUM(F154:F179)</f>
        <v>0</v>
      </c>
      <c r="G180" s="227"/>
      <c r="H180" s="415">
        <f>SUM(H154:H179)</f>
        <v>0</v>
      </c>
      <c r="I180" s="407">
        <f>SUM(I154:I179)</f>
        <v>0</v>
      </c>
      <c r="J180" s="195"/>
      <c r="K180" s="461">
        <f>SUM(K154:K179)</f>
        <v>0</v>
      </c>
      <c r="L180" s="473">
        <f>SUM(L154:L179)</f>
        <v>0</v>
      </c>
      <c r="M180" s="406">
        <f>SUM(M154:M179)</f>
        <v>0</v>
      </c>
      <c r="N180" s="407">
        <f>SUM(N154:N179)</f>
        <v>0</v>
      </c>
    </row>
    <row r="181" spans="1:14" s="121" customFormat="1" ht="14.25" customHeight="1" x14ac:dyDescent="0.3">
      <c r="A181" s="117" t="s">
        <v>184</v>
      </c>
      <c r="B181" s="118"/>
      <c r="C181" s="118"/>
      <c r="D181" s="118"/>
      <c r="E181" s="119"/>
      <c r="F181" s="119"/>
      <c r="G181" s="143"/>
      <c r="H181" s="119"/>
      <c r="I181" s="119"/>
      <c r="J181" s="120"/>
      <c r="K181" s="120"/>
      <c r="L181" s="120"/>
      <c r="M181" s="119"/>
      <c r="N181" s="119"/>
    </row>
    <row r="182" spans="1:14" s="121" customFormat="1" ht="14.25" customHeight="1" x14ac:dyDescent="0.3">
      <c r="A182" s="166" t="s">
        <v>103</v>
      </c>
      <c r="B182" s="660" t="s">
        <v>345</v>
      </c>
      <c r="C182" s="660"/>
      <c r="D182" s="660"/>
      <c r="E182" s="660"/>
      <c r="F182" s="660"/>
      <c r="G182" s="660"/>
      <c r="H182" s="660"/>
      <c r="I182" s="660"/>
      <c r="J182" s="660"/>
      <c r="K182" s="660"/>
      <c r="L182" s="660"/>
      <c r="M182" s="660"/>
      <c r="N182" s="660"/>
    </row>
    <row r="183" spans="1:14" x14ac:dyDescent="0.25">
      <c r="A183" s="8"/>
      <c r="B183" s="8"/>
      <c r="C183" s="4"/>
      <c r="D183" s="8"/>
      <c r="E183" s="8"/>
      <c r="F183" s="8"/>
      <c r="G183" s="140"/>
      <c r="H183" s="10"/>
      <c r="I183" s="10"/>
      <c r="J183" s="10"/>
      <c r="K183" s="10"/>
      <c r="L183" s="10"/>
      <c r="M183" s="10"/>
      <c r="N183" s="10"/>
    </row>
    <row r="184" spans="1:14" ht="16.5" customHeight="1" x14ac:dyDescent="0.25">
      <c r="A184" s="601" t="s">
        <v>292</v>
      </c>
      <c r="B184" s="602"/>
      <c r="C184" s="602"/>
      <c r="D184" s="602"/>
      <c r="E184" s="602"/>
      <c r="F184" s="602"/>
      <c r="G184" s="602"/>
      <c r="H184" s="602"/>
      <c r="I184" s="602"/>
      <c r="J184" s="602"/>
      <c r="K184" s="602"/>
      <c r="L184" s="602"/>
      <c r="M184" s="602"/>
      <c r="N184" s="603"/>
    </row>
    <row r="185" spans="1:14" s="54" customFormat="1" ht="12" customHeight="1" x14ac:dyDescent="0.25">
      <c r="A185" s="105"/>
      <c r="B185" s="105"/>
      <c r="C185" s="105"/>
      <c r="D185" s="105"/>
      <c r="E185" s="910" t="s">
        <v>182</v>
      </c>
      <c r="F185" s="912"/>
      <c r="G185" s="153" t="s">
        <v>181</v>
      </c>
      <c r="H185" s="913" t="s">
        <v>178</v>
      </c>
      <c r="I185" s="914"/>
      <c r="J185" s="910" t="s">
        <v>177</v>
      </c>
      <c r="K185" s="911"/>
      <c r="L185" s="912"/>
      <c r="M185" s="910" t="s">
        <v>195</v>
      </c>
      <c r="N185" s="912"/>
    </row>
    <row r="186" spans="1:14" s="51" customFormat="1" ht="13.5" customHeight="1" x14ac:dyDescent="0.25">
      <c r="A186" s="637" t="s">
        <v>149</v>
      </c>
      <c r="B186" s="638"/>
      <c r="C186" s="638"/>
      <c r="D186" s="639"/>
      <c r="E186" s="620" t="s">
        <v>172</v>
      </c>
      <c r="F186" s="622"/>
      <c r="G186" s="806" t="s">
        <v>173</v>
      </c>
      <c r="H186" s="883" t="s">
        <v>104</v>
      </c>
      <c r="I186" s="622"/>
      <c r="J186" s="620" t="s">
        <v>36</v>
      </c>
      <c r="K186" s="621"/>
      <c r="L186" s="622"/>
      <c r="M186" s="620" t="s">
        <v>105</v>
      </c>
      <c r="N186" s="622"/>
    </row>
    <row r="187" spans="1:14" s="51" customFormat="1" ht="11.25" customHeight="1" x14ac:dyDescent="0.25">
      <c r="A187" s="640"/>
      <c r="B187" s="641"/>
      <c r="C187" s="641"/>
      <c r="D187" s="642"/>
      <c r="E187" s="623"/>
      <c r="F187" s="625"/>
      <c r="G187" s="807"/>
      <c r="H187" s="884"/>
      <c r="I187" s="625"/>
      <c r="J187" s="623"/>
      <c r="K187" s="624"/>
      <c r="L187" s="625"/>
      <c r="M187" s="623"/>
      <c r="N187" s="625"/>
    </row>
    <row r="188" spans="1:14" x14ac:dyDescent="0.25">
      <c r="E188" s="18" t="s">
        <v>25</v>
      </c>
      <c r="F188" s="19" t="s">
        <v>26</v>
      </c>
      <c r="G188" s="155"/>
      <c r="H188" s="150" t="s">
        <v>25</v>
      </c>
      <c r="I188" s="19" t="s">
        <v>26</v>
      </c>
      <c r="J188" s="26" t="s">
        <v>5</v>
      </c>
      <c r="K188" s="27" t="s">
        <v>25</v>
      </c>
      <c r="L188" s="19" t="s">
        <v>26</v>
      </c>
      <c r="M188" s="18" t="s">
        <v>25</v>
      </c>
      <c r="N188" s="19" t="s">
        <v>26</v>
      </c>
    </row>
    <row r="189" spans="1:14" ht="30" customHeight="1" x14ac:dyDescent="0.3">
      <c r="A189" s="652" t="s">
        <v>71</v>
      </c>
      <c r="B189" s="652"/>
      <c r="C189" s="652"/>
      <c r="D189" s="653"/>
      <c r="E189" s="465"/>
      <c r="F189" s="466"/>
      <c r="G189" s="156"/>
      <c r="H189" s="408"/>
      <c r="I189" s="409"/>
      <c r="J189" s="20"/>
      <c r="K189" s="416"/>
      <c r="L189" s="409"/>
      <c r="M189" s="423"/>
      <c r="N189" s="409"/>
    </row>
    <row r="190" spans="1:14" x14ac:dyDescent="0.25">
      <c r="A190" s="4" t="s">
        <v>84</v>
      </c>
      <c r="B190" s="4"/>
      <c r="C190" s="14"/>
      <c r="D190" s="14"/>
      <c r="E190" s="431"/>
      <c r="F190" s="413">
        <f>E155</f>
        <v>0</v>
      </c>
      <c r="G190" s="231"/>
      <c r="H190" s="412"/>
      <c r="I190" s="413">
        <f>H155</f>
        <v>0</v>
      </c>
      <c r="J190" s="184"/>
      <c r="K190" s="440">
        <f>SUM(K124:K132)</f>
        <v>0</v>
      </c>
      <c r="L190" s="413">
        <f>SUM(L124:L132)</f>
        <v>0</v>
      </c>
      <c r="M190" s="431"/>
      <c r="N190" s="413">
        <f>M155</f>
        <v>0</v>
      </c>
    </row>
    <row r="191" spans="1:14" x14ac:dyDescent="0.25">
      <c r="A191" s="45" t="s">
        <v>64</v>
      </c>
      <c r="B191" s="45"/>
      <c r="C191" s="14"/>
      <c r="D191" s="11"/>
      <c r="E191" s="404"/>
      <c r="F191" s="405"/>
      <c r="G191" s="157"/>
      <c r="H191" s="414"/>
      <c r="I191" s="405"/>
      <c r="J191" s="131"/>
      <c r="K191" s="421"/>
      <c r="L191" s="405"/>
      <c r="M191" s="404"/>
      <c r="N191" s="405"/>
    </row>
    <row r="192" spans="1:14" x14ac:dyDescent="0.25">
      <c r="A192" s="42"/>
      <c r="B192" s="112" t="s">
        <v>321</v>
      </c>
      <c r="C192" s="112"/>
      <c r="D192" s="112"/>
      <c r="E192" s="432"/>
      <c r="F192" s="433"/>
      <c r="G192" s="221"/>
      <c r="H192" s="414"/>
      <c r="I192" s="405"/>
      <c r="J192" s="131"/>
      <c r="K192" s="421"/>
      <c r="L192" s="405"/>
      <c r="M192" s="404"/>
      <c r="N192" s="405"/>
    </row>
    <row r="193" spans="1:14" x14ac:dyDescent="0.25">
      <c r="A193" s="42"/>
      <c r="B193" s="42"/>
      <c r="C193" s="14" t="s">
        <v>322</v>
      </c>
      <c r="D193" s="11"/>
      <c r="E193" s="404"/>
      <c r="F193" s="405"/>
      <c r="G193" s="157"/>
      <c r="H193" s="414"/>
      <c r="I193" s="405"/>
      <c r="J193" s="131"/>
      <c r="K193" s="421"/>
      <c r="L193" s="405"/>
      <c r="M193" s="404"/>
      <c r="N193" s="405"/>
    </row>
    <row r="194" spans="1:14" x14ac:dyDescent="0.25">
      <c r="C194" s="14" t="s">
        <v>85</v>
      </c>
      <c r="D194" s="11"/>
      <c r="E194" s="396"/>
      <c r="F194" s="397"/>
      <c r="G194" s="193">
        <f>G$5</f>
        <v>0</v>
      </c>
      <c r="H194" s="412" t="str">
        <f>IF((E194*G194)&lt;=0," ",ROUND((E194*G194),0))</f>
        <v xml:space="preserve"> </v>
      </c>
      <c r="I194" s="413" t="str">
        <f>IF((F194*G194)&lt;=0," ",ROUND((F194*G194),0))</f>
        <v xml:space="preserve"> </v>
      </c>
      <c r="J194" s="128"/>
      <c r="K194" s="418"/>
      <c r="L194" s="397"/>
      <c r="M194" s="425" t="str">
        <f t="shared" ref="M194:M202" si="26">IF((IF(H194=" ",0,H194)-IF(I194=" ",0,I194)+K194-L194)&lt;=0," ",(IF(H194=" ",0,H194)-IF(I194=" ",0,I194)+K194-L194))</f>
        <v xml:space="preserve"> </v>
      </c>
      <c r="N194" s="426" t="str">
        <f t="shared" ref="N194:N202" si="27">IF((-IF(H194=" ",0,H194)+IF(I194=" ",0,I194)-K194+L194)&lt;=0," ",(-IF(H194=" ",0,H194)+IF(I194=" ",0,I194)-K194+L194))</f>
        <v xml:space="preserve"> </v>
      </c>
    </row>
    <row r="195" spans="1:14" x14ac:dyDescent="0.25">
      <c r="C195" s="14" t="s">
        <v>86</v>
      </c>
      <c r="D195" s="11"/>
      <c r="E195" s="396"/>
      <c r="F195" s="397"/>
      <c r="G195" s="193">
        <f t="shared" ref="G195:G202" si="28">G$5</f>
        <v>0</v>
      </c>
      <c r="H195" s="412" t="str">
        <f t="shared" ref="H195:H202" si="29">IF((E195*G195)&lt;=0," ",ROUND((E195*G195),0))</f>
        <v xml:space="preserve"> </v>
      </c>
      <c r="I195" s="413" t="str">
        <f t="shared" ref="I195:I202" si="30">IF((F195*G195)&lt;=0," ",ROUND((F195*G195),0))</f>
        <v xml:space="preserve"> </v>
      </c>
      <c r="J195" s="128"/>
      <c r="K195" s="418"/>
      <c r="L195" s="397"/>
      <c r="M195" s="425" t="str">
        <f t="shared" si="26"/>
        <v xml:space="preserve"> </v>
      </c>
      <c r="N195" s="426" t="str">
        <f t="shared" si="27"/>
        <v xml:space="preserve"> </v>
      </c>
    </row>
    <row r="196" spans="1:14" x14ac:dyDescent="0.25">
      <c r="C196" s="14" t="s">
        <v>87</v>
      </c>
      <c r="D196" s="11"/>
      <c r="E196" s="396"/>
      <c r="F196" s="397"/>
      <c r="G196" s="193">
        <f t="shared" si="28"/>
        <v>0</v>
      </c>
      <c r="H196" s="412" t="str">
        <f t="shared" si="29"/>
        <v xml:space="preserve"> </v>
      </c>
      <c r="I196" s="413" t="str">
        <f t="shared" si="30"/>
        <v xml:space="preserve"> </v>
      </c>
      <c r="J196" s="128"/>
      <c r="K196" s="418"/>
      <c r="L196" s="397"/>
      <c r="M196" s="425" t="str">
        <f t="shared" si="26"/>
        <v xml:space="preserve"> </v>
      </c>
      <c r="N196" s="426" t="str">
        <f t="shared" si="27"/>
        <v xml:space="preserve"> </v>
      </c>
    </row>
    <row r="197" spans="1:14" x14ac:dyDescent="0.25">
      <c r="C197" s="14" t="s">
        <v>88</v>
      </c>
      <c r="D197" s="11"/>
      <c r="E197" s="396"/>
      <c r="F197" s="397"/>
      <c r="G197" s="193">
        <f t="shared" si="28"/>
        <v>0</v>
      </c>
      <c r="H197" s="412" t="str">
        <f t="shared" si="29"/>
        <v xml:space="preserve"> </v>
      </c>
      <c r="I197" s="413" t="str">
        <f t="shared" si="30"/>
        <v xml:space="preserve"> </v>
      </c>
      <c r="J197" s="128"/>
      <c r="K197" s="418"/>
      <c r="L197" s="397"/>
      <c r="M197" s="425" t="str">
        <f t="shared" si="26"/>
        <v xml:space="preserve"> </v>
      </c>
      <c r="N197" s="426" t="str">
        <f t="shared" si="27"/>
        <v xml:space="preserve"> </v>
      </c>
    </row>
    <row r="198" spans="1:14" x14ac:dyDescent="0.25">
      <c r="C198" s="14" t="s">
        <v>89</v>
      </c>
      <c r="D198" s="11"/>
      <c r="E198" s="396"/>
      <c r="F198" s="397"/>
      <c r="G198" s="193">
        <f t="shared" si="28"/>
        <v>0</v>
      </c>
      <c r="H198" s="412" t="str">
        <f t="shared" si="29"/>
        <v xml:space="preserve"> </v>
      </c>
      <c r="I198" s="413" t="str">
        <f t="shared" si="30"/>
        <v xml:space="preserve"> </v>
      </c>
      <c r="J198" s="128"/>
      <c r="K198" s="418"/>
      <c r="L198" s="397"/>
      <c r="M198" s="425" t="str">
        <f t="shared" si="26"/>
        <v xml:space="preserve"> </v>
      </c>
      <c r="N198" s="426" t="str">
        <f t="shared" si="27"/>
        <v xml:space="preserve"> </v>
      </c>
    </row>
    <row r="199" spans="1:14" x14ac:dyDescent="0.25">
      <c r="C199" s="14" t="s">
        <v>90</v>
      </c>
      <c r="D199" s="11"/>
      <c r="E199" s="396"/>
      <c r="F199" s="397"/>
      <c r="G199" s="193">
        <f t="shared" si="28"/>
        <v>0</v>
      </c>
      <c r="H199" s="412" t="str">
        <f t="shared" si="29"/>
        <v xml:space="preserve"> </v>
      </c>
      <c r="I199" s="413" t="str">
        <f t="shared" si="30"/>
        <v xml:space="preserve"> </v>
      </c>
      <c r="J199" s="128"/>
      <c r="K199" s="418"/>
      <c r="L199" s="397"/>
      <c r="M199" s="425" t="str">
        <f t="shared" si="26"/>
        <v xml:space="preserve"> </v>
      </c>
      <c r="N199" s="426" t="str">
        <f t="shared" si="27"/>
        <v xml:space="preserve"> </v>
      </c>
    </row>
    <row r="200" spans="1:14" x14ac:dyDescent="0.25">
      <c r="C200" s="14" t="s">
        <v>91</v>
      </c>
      <c r="D200" s="11"/>
      <c r="E200" s="396"/>
      <c r="F200" s="397"/>
      <c r="G200" s="193">
        <f t="shared" si="28"/>
        <v>0</v>
      </c>
      <c r="H200" s="412" t="str">
        <f t="shared" si="29"/>
        <v xml:space="preserve"> </v>
      </c>
      <c r="I200" s="413" t="str">
        <f t="shared" si="30"/>
        <v xml:space="preserve"> </v>
      </c>
      <c r="J200" s="128"/>
      <c r="K200" s="418"/>
      <c r="L200" s="397"/>
      <c r="M200" s="425" t="str">
        <f t="shared" si="26"/>
        <v xml:space="preserve"> </v>
      </c>
      <c r="N200" s="426" t="str">
        <f t="shared" si="27"/>
        <v xml:space="preserve"> </v>
      </c>
    </row>
    <row r="201" spans="1:14" x14ac:dyDescent="0.25">
      <c r="C201" s="14" t="s">
        <v>92</v>
      </c>
      <c r="D201" s="11"/>
      <c r="E201" s="396"/>
      <c r="F201" s="397"/>
      <c r="G201" s="193">
        <f t="shared" si="28"/>
        <v>0</v>
      </c>
      <c r="H201" s="412" t="str">
        <f>IF((E201*G201)&lt;=0," ",ROUND((E201*G201),0))</f>
        <v xml:space="preserve"> </v>
      </c>
      <c r="I201" s="413" t="str">
        <f>IF((F201*G201)&lt;=0," ",ROUND((F201*G201),0))</f>
        <v xml:space="preserve"> </v>
      </c>
      <c r="J201" s="128"/>
      <c r="K201" s="418"/>
      <c r="L201" s="397"/>
      <c r="M201" s="425" t="str">
        <f>IF((IF(H201=" ",0,H201)-IF(I201=" ",0,I201)+K201-L201)&lt;=0," ",(IF(H201=" ",0,H201)-IF(I201=" ",0,I201)+K201-L201))</f>
        <v xml:space="preserve"> </v>
      </c>
      <c r="N201" s="426" t="str">
        <f>IF((-IF(H201=" ",0,H201)+IF(I201=" ",0,I201)-K201+L201)&lt;=0," ",(-IF(H201=" ",0,H201)+IF(I201=" ",0,I201)-K201+L201))</f>
        <v xml:space="preserve"> </v>
      </c>
    </row>
    <row r="202" spans="1:14" x14ac:dyDescent="0.25">
      <c r="C202" s="14" t="s">
        <v>323</v>
      </c>
      <c r="D202" s="11"/>
      <c r="E202" s="396"/>
      <c r="F202" s="397"/>
      <c r="G202" s="193">
        <f t="shared" si="28"/>
        <v>0</v>
      </c>
      <c r="H202" s="412" t="str">
        <f t="shared" si="29"/>
        <v xml:space="preserve"> </v>
      </c>
      <c r="I202" s="413" t="str">
        <f t="shared" si="30"/>
        <v xml:space="preserve"> </v>
      </c>
      <c r="J202" s="128"/>
      <c r="K202" s="418"/>
      <c r="L202" s="397"/>
      <c r="M202" s="425" t="str">
        <f t="shared" si="26"/>
        <v xml:space="preserve"> </v>
      </c>
      <c r="N202" s="426" t="str">
        <f t="shared" si="27"/>
        <v xml:space="preserve"> </v>
      </c>
    </row>
    <row r="203" spans="1:14" x14ac:dyDescent="0.25">
      <c r="A203" s="8"/>
      <c r="B203" s="656" t="s">
        <v>0</v>
      </c>
      <c r="C203" s="656"/>
      <c r="D203" s="657"/>
      <c r="E203" s="432"/>
      <c r="F203" s="433"/>
      <c r="G203" s="218"/>
      <c r="H203" s="414"/>
      <c r="I203" s="405"/>
      <c r="J203" s="131"/>
      <c r="K203" s="421"/>
      <c r="L203" s="405"/>
      <c r="M203" s="476"/>
      <c r="N203" s="405"/>
    </row>
    <row r="204" spans="1:14" x14ac:dyDescent="0.25">
      <c r="A204" s="8"/>
      <c r="B204" s="8"/>
      <c r="C204" s="14" t="s">
        <v>198</v>
      </c>
      <c r="D204" s="11"/>
      <c r="E204" s="396"/>
      <c r="F204" s="397"/>
      <c r="G204" s="193">
        <f>G$5</f>
        <v>0</v>
      </c>
      <c r="H204" s="412" t="str">
        <f>IF((E204*G204)&lt;=0," ",ROUND((E204*G204),0))</f>
        <v xml:space="preserve"> </v>
      </c>
      <c r="I204" s="413" t="str">
        <f>IF((F204*G204)&lt;=0," ",ROUND((F204*G204),0))</f>
        <v xml:space="preserve"> </v>
      </c>
      <c r="J204" s="128"/>
      <c r="K204" s="418"/>
      <c r="L204" s="397"/>
      <c r="M204" s="425" t="str">
        <f>IF((IF(H204=" ",0,H204)-IF(I204=" ",0,I204)+K204-L204)&lt;=0," ",(IF(H204=" ",0,H204)-IF(I204=" ",0,I204)+K204-L204))</f>
        <v xml:space="preserve"> </v>
      </c>
      <c r="N204" s="426" t="str">
        <f>IF((-IF(H204=" ",0,H204)+IF(I204=" ",0,I204)-K204+L204)&lt;=0," ",(-IF(H204=" ",0,H204)+IF(I204=" ",0,I204)-K204+L204))</f>
        <v xml:space="preserve"> </v>
      </c>
    </row>
    <row r="205" spans="1:14" ht="39.75" customHeight="1" x14ac:dyDescent="0.25">
      <c r="A205" s="8"/>
      <c r="B205" s="645" t="s">
        <v>273</v>
      </c>
      <c r="C205" s="645"/>
      <c r="D205" s="646"/>
      <c r="E205" s="432"/>
      <c r="F205" s="433"/>
      <c r="G205" s="220"/>
      <c r="H205" s="414"/>
      <c r="I205" s="405"/>
      <c r="J205" s="131"/>
      <c r="K205" s="421"/>
      <c r="L205" s="405"/>
      <c r="M205" s="476"/>
      <c r="N205" s="405"/>
    </row>
    <row r="206" spans="1:14" ht="12.75" customHeight="1" x14ac:dyDescent="0.25">
      <c r="A206" s="8"/>
      <c r="B206" s="8"/>
      <c r="C206" s="46" t="s">
        <v>93</v>
      </c>
      <c r="D206" s="44"/>
      <c r="E206" s="396"/>
      <c r="F206" s="451"/>
      <c r="G206" s="193">
        <f>G$5</f>
        <v>0</v>
      </c>
      <c r="H206" s="412" t="str">
        <f>IF((E206*G206)&lt;=0," ",ROUND((E206*G206),0))</f>
        <v xml:space="preserve"> </v>
      </c>
      <c r="I206" s="413" t="str">
        <f>IF((F206*G206)&lt;=0," ",ROUND((F206*G206),0))</f>
        <v xml:space="preserve"> </v>
      </c>
      <c r="J206" s="128"/>
      <c r="K206" s="418"/>
      <c r="L206" s="397"/>
      <c r="M206" s="425" t="str">
        <f>IF((IF(H206=" ",0,H206)-IF(I206=" ",0,I206)+K206-L206)&lt;=0," ",(IF(H206=" ",0,H206)-IF(I206=" ",0,I206)+K206-L206))</f>
        <v xml:space="preserve"> </v>
      </c>
      <c r="N206" s="426" t="str">
        <f>IF((-IF(H206=" ",0,H206)+IF(I206=" ",0,I206)-K206+L206)&lt;=0," ",(-IF(H206=" ",0,H206)+IF(I206=" ",0,I206)-K206+L206))</f>
        <v xml:space="preserve"> </v>
      </c>
    </row>
    <row r="207" spans="1:14" x14ac:dyDescent="0.25">
      <c r="B207" s="656" t="s">
        <v>14</v>
      </c>
      <c r="C207" s="656"/>
      <c r="D207" s="657"/>
      <c r="E207" s="432"/>
      <c r="F207" s="433"/>
      <c r="G207" s="218"/>
      <c r="H207" s="414"/>
      <c r="I207" s="405"/>
      <c r="J207" s="131"/>
      <c r="K207" s="421"/>
      <c r="L207" s="405"/>
      <c r="M207" s="404"/>
      <c r="N207" s="405"/>
    </row>
    <row r="208" spans="1:14" x14ac:dyDescent="0.25">
      <c r="A208" s="8"/>
      <c r="B208" s="8"/>
      <c r="C208" s="14" t="s">
        <v>99</v>
      </c>
      <c r="D208" s="11"/>
      <c r="E208" s="396"/>
      <c r="F208" s="397"/>
      <c r="G208" s="193">
        <f>G$5</f>
        <v>0</v>
      </c>
      <c r="H208" s="412" t="str">
        <f>IF((E208*G208)&lt;=0," ",ROUND((E208*G208),0))</f>
        <v xml:space="preserve"> </v>
      </c>
      <c r="I208" s="413" t="str">
        <f>IF((F208*G208)&lt;=0," ",ROUND((F208*G208),0))</f>
        <v xml:space="preserve"> </v>
      </c>
      <c r="J208" s="128"/>
      <c r="K208" s="418"/>
      <c r="L208" s="397"/>
      <c r="M208" s="425" t="str">
        <f>IF((IF(H208=" ",0,H208)-IF(I208=" ",0,I208)+K208-L208)&lt;=0," ",(IF(H208=" ",0,H208)-IF(I208=" ",0,I208)+K208-L208))</f>
        <v xml:space="preserve"> </v>
      </c>
      <c r="N208" s="426" t="str">
        <f>IF((-IF(H208=" ",0,H208)+IF(I208=" ",0,I208)-K208+L208)&lt;=0," ",(-IF(H208=" ",0,H208)+IF(I208=" ",0,I208)-K208+L208))</f>
        <v xml:space="preserve"> </v>
      </c>
    </row>
    <row r="209" spans="1:14" x14ac:dyDescent="0.25">
      <c r="B209" s="656" t="s">
        <v>37</v>
      </c>
      <c r="C209" s="656"/>
      <c r="D209" s="657"/>
      <c r="E209" s="432"/>
      <c r="F209" s="433"/>
      <c r="G209" s="218"/>
      <c r="H209" s="414"/>
      <c r="I209" s="405"/>
      <c r="J209" s="131"/>
      <c r="K209" s="421"/>
      <c r="L209" s="405"/>
      <c r="M209" s="404"/>
      <c r="N209" s="405"/>
    </row>
    <row r="210" spans="1:14" x14ac:dyDescent="0.25">
      <c r="A210" s="8"/>
      <c r="B210" s="8"/>
      <c r="C210" s="14" t="s">
        <v>15</v>
      </c>
      <c r="D210" s="11"/>
      <c r="E210" s="467" t="str">
        <f>IF(F173=0," ",F173)</f>
        <v xml:space="preserve"> </v>
      </c>
      <c r="F210" s="468" t="str">
        <f>IF(E173=0," ",E173)</f>
        <v xml:space="preserve"> </v>
      </c>
      <c r="G210" s="231"/>
      <c r="H210" s="469" t="str">
        <f>I173</f>
        <v xml:space="preserve"> </v>
      </c>
      <c r="I210" s="468" t="str">
        <f>H173</f>
        <v xml:space="preserve"> </v>
      </c>
      <c r="J210" s="128"/>
      <c r="K210" s="418"/>
      <c r="L210" s="397"/>
      <c r="M210" s="425" t="str">
        <f>IF((IF(H210=" ",0,H210)-IF(I210=" ",0,I210)+K210-L210)&lt;=0," ",(IF(H210=" ",0,H210)-IF(I210=" ",0,I210)+K210-L210))</f>
        <v xml:space="preserve"> </v>
      </c>
      <c r="N210" s="426" t="str">
        <f>IF((-IF(H210=" ",0,H210)+IF(I210=" ",0,I210)-K210+L210)&lt;=0," ",(-IF(H210=" ",0,H210)+IF(I210=" ",0,I210)-K210+L210))</f>
        <v xml:space="preserve"> </v>
      </c>
    </row>
    <row r="211" spans="1:14" x14ac:dyDescent="0.25">
      <c r="A211" s="8"/>
      <c r="B211" s="8"/>
      <c r="C211" s="14" t="s">
        <v>94</v>
      </c>
      <c r="D211" s="11"/>
      <c r="E211" s="396"/>
      <c r="F211" s="397"/>
      <c r="G211" s="193">
        <f>G$5</f>
        <v>0</v>
      </c>
      <c r="H211" s="412" t="str">
        <f>IF((E211*G211)&lt;=0," ",ROUND((E211*G211),0))</f>
        <v xml:space="preserve"> </v>
      </c>
      <c r="I211" s="413" t="str">
        <f>IF((F211*G211)&lt;=0," ",ROUND((F211*G211),0))</f>
        <v xml:space="preserve"> </v>
      </c>
      <c r="J211" s="128"/>
      <c r="K211" s="418"/>
      <c r="L211" s="397"/>
      <c r="M211" s="425" t="str">
        <f>IF((IF(H211=" ",0,H211)-IF(I211=" ",0,I211)+K211-L211)&lt;=0," ",(IF(H211=" ",0,H211)-IF(I211=" ",0,I211)+K211-L211))</f>
        <v xml:space="preserve"> </v>
      </c>
      <c r="N211" s="426" t="str">
        <f>IF((-IF(H211=" ",0,H211)+IF(I211=" ",0,I211)-K211+L211)&lt;=0," ",(-IF(H211=" ",0,H211)+IF(I211=" ",0,I211)-K211+L211))</f>
        <v xml:space="preserve"> </v>
      </c>
    </row>
    <row r="212" spans="1:14" ht="12.75" customHeight="1" x14ac:dyDescent="0.25">
      <c r="A212" s="8"/>
      <c r="B212" s="8"/>
      <c r="C212" s="597" t="s">
        <v>116</v>
      </c>
      <c r="D212" s="598"/>
      <c r="E212" s="474"/>
      <c r="F212" s="475"/>
      <c r="G212" s="193">
        <f>G$5</f>
        <v>0</v>
      </c>
      <c r="H212" s="412" t="str">
        <f>IF((E212*G212)&lt;=0," ",ROUND((E212*G212),0))</f>
        <v xml:space="preserve"> </v>
      </c>
      <c r="I212" s="413" t="str">
        <f>IF((F212*G212)&lt;=0," ",ROUND((F212*G212),0))</f>
        <v xml:space="preserve"> </v>
      </c>
      <c r="J212" s="128"/>
      <c r="K212" s="418"/>
      <c r="L212" s="397"/>
      <c r="M212" s="425" t="str">
        <f>IF((IF(H212=" ",0,H212)-IF(I212=" ",0,I212)+K212-L212)&lt;=0," ",(IF(H212=" ",0,H212)-IF(I212=" ",0,I212)+K212-L212))</f>
        <v xml:space="preserve"> </v>
      </c>
      <c r="N212" s="426" t="str">
        <f>IF((-IF(H212=" ",0,H212)+IF(I212=" ",0,I212)-K212+L212)&lt;=0," ",(-IF(H212=" ",0,H212)+IF(I212=" ",0,I212)-K212+L212))</f>
        <v xml:space="preserve"> </v>
      </c>
    </row>
    <row r="213" spans="1:14" ht="12.75" customHeight="1" x14ac:dyDescent="0.25">
      <c r="A213" s="8"/>
      <c r="B213" s="8"/>
      <c r="C213" s="670" t="s">
        <v>169</v>
      </c>
      <c r="D213" s="671"/>
      <c r="E213" s="474"/>
      <c r="F213" s="475"/>
      <c r="G213" s="224">
        <f>G$5</f>
        <v>0</v>
      </c>
      <c r="H213" s="456" t="str">
        <f>IF((E213*G213)&lt;=0," ",ROUND((E213*G213),0))</f>
        <v xml:space="preserve"> </v>
      </c>
      <c r="I213" s="457" t="str">
        <f>IF((F213*G213)&lt;=0," ",ROUND((F213*G213),0))</f>
        <v xml:space="preserve"> </v>
      </c>
      <c r="J213" s="129"/>
      <c r="K213" s="419"/>
      <c r="L213" s="399"/>
      <c r="M213" s="463" t="str">
        <f>IF((IF(H213=" ",0,H213)-IF(I213=" ",0,I213)+K213-L213)&lt;=0," ",(IF(H213=" ",0,H213)-IF(I213=" ",0,I213)+K213-L213))</f>
        <v xml:space="preserve"> </v>
      </c>
      <c r="N213" s="464" t="str">
        <f>IF((-IF(H213=" ",0,H213)+IF(I213=" ",0,I213)-K213+L213)&lt;=0," ",(-IF(H213=" ",0,H213)+IF(I213=" ",0,I213)-K213+L213))</f>
        <v xml:space="preserve"> </v>
      </c>
    </row>
    <row r="214" spans="1:14" ht="24.75" customHeight="1" x14ac:dyDescent="0.3">
      <c r="A214" s="593" t="s">
        <v>314</v>
      </c>
      <c r="B214" s="593"/>
      <c r="C214" s="593"/>
      <c r="D214" s="594"/>
      <c r="E214" s="452" t="str">
        <f>IF(IF(SUM(F190:F213)&gt;SUM(E190:E213),SUM(F190:F213)-SUM(E190:E213),0)&lt;=0," ",IF(SUM(F190:F213)&gt;SUM(E190:E213),SUM(F190:F213)-SUM(E190:E213),0))</f>
        <v xml:space="preserve"> </v>
      </c>
      <c r="F214" s="453" t="str">
        <f>IF(IF(SUM(E190:E213)&gt;SUM(F190:F213),SUM(E190:E213)-SUM(F190:F213),0)&lt;=0," ",IF(SUM(E190:E213)&gt;SUM(F190:F213),SUM(E190:E213)-SUM(F190:F213),0))</f>
        <v xml:space="preserve"> </v>
      </c>
      <c r="G214" s="228"/>
      <c r="H214" s="458" t="str">
        <f>IF(IF(SUM(I190:I213)&gt;SUM(H190:H213),SUM(I190:I213)-SUM(H190:H213),0)&lt;=0," ",IF(SUM(I190:I213)&gt;SUM(H190:H213),SUM(I190:I213)-SUM(H190:H213),0))</f>
        <v xml:space="preserve"> </v>
      </c>
      <c r="I214" s="453" t="str">
        <f>IF(IF(SUM(H190:H213)&gt;SUM(I190:I213),SUM(H190:H213)-SUM(I190:I213),0)&lt;=0," ",IF(SUM(H190:H213)&gt;SUM(I190:I213),SUM(H190:H213)-SUM(I190:I213),0))</f>
        <v xml:space="preserve"> </v>
      </c>
      <c r="J214" s="298"/>
      <c r="K214" s="460">
        <f>IF(SUM(K190:K213)&gt;=SUM(L190:L213),0,SUM(L190:L213)-SUM(K190:K213))</f>
        <v>0</v>
      </c>
      <c r="L214" s="460">
        <f>IF(SUM(L190:L213)&gt;=SUM(K190:K213),0,SUM(K190:K213)-SUM(L213:L1550))</f>
        <v>0</v>
      </c>
      <c r="M214" s="452" t="str">
        <f>IF(IF(SUM(N190:N213)&gt;SUM(M190:M213),SUM(N190:N213)-SUM(M190:M213),0)&lt;=0," ",IF(SUM(N190:N213)&gt;SUM(M190:M213),SUM(N190:N213)-SUM(M190:M213),0))</f>
        <v xml:space="preserve"> </v>
      </c>
      <c r="N214" s="453" t="str">
        <f>IF(IF(SUM(M190:M213)&gt;SUM(N190:N213),SUM(M190:M213)-SUM(N190:N213),0)&lt;=0," ",IF(SUM(M190:M213)&gt;SUM(N190:N213),SUM(M190:M213)-SUM(N190:N213),0))</f>
        <v xml:space="preserve"> </v>
      </c>
    </row>
    <row r="215" spans="1:14" ht="14.25" customHeight="1" x14ac:dyDescent="0.25">
      <c r="A215" s="654" t="s">
        <v>102</v>
      </c>
      <c r="B215" s="654"/>
      <c r="C215" s="654"/>
      <c r="D215" s="655"/>
      <c r="E215" s="406">
        <f>SUM(E190:E214)</f>
        <v>0</v>
      </c>
      <c r="F215" s="407">
        <f>SUM(F190:F214)</f>
        <v>0</v>
      </c>
      <c r="G215" s="227"/>
      <c r="H215" s="415">
        <f>SUM(H190:H214)</f>
        <v>0</v>
      </c>
      <c r="I215" s="407">
        <f>SUM(I190:I214)</f>
        <v>0</v>
      </c>
      <c r="J215" s="195"/>
      <c r="K215" s="461">
        <f>SUM(K190:K214)</f>
        <v>0</v>
      </c>
      <c r="L215" s="473">
        <f>SUM(L190:L214)</f>
        <v>0</v>
      </c>
      <c r="M215" s="406">
        <f>SUM(M190:M214)</f>
        <v>0</v>
      </c>
      <c r="N215" s="407">
        <f>SUM(N190:N214)</f>
        <v>0</v>
      </c>
    </row>
    <row r="216" spans="1:14" s="121" customFormat="1" ht="14.25" customHeight="1" x14ac:dyDescent="0.3">
      <c r="A216" s="117" t="s">
        <v>193</v>
      </c>
      <c r="B216" s="118"/>
      <c r="C216" s="118"/>
      <c r="D216" s="118"/>
      <c r="E216" s="119"/>
      <c r="F216" s="119"/>
      <c r="G216" s="143"/>
      <c r="H216" s="119"/>
      <c r="I216" s="119"/>
      <c r="J216" s="120"/>
      <c r="K216" s="120"/>
      <c r="L216" s="120"/>
      <c r="M216" s="119"/>
      <c r="N216" s="119"/>
    </row>
    <row r="217" spans="1:14" ht="19.5" customHeight="1" x14ac:dyDescent="0.25"/>
    <row r="218" spans="1:14" ht="15.75" customHeight="1" x14ac:dyDescent="0.25">
      <c r="A218" s="831" t="s">
        <v>293</v>
      </c>
      <c r="B218" s="832"/>
      <c r="C218" s="832"/>
      <c r="D218" s="832"/>
      <c r="E218" s="832"/>
      <c r="F218" s="832"/>
      <c r="G218" s="832"/>
      <c r="H218" s="832"/>
      <c r="I218" s="832"/>
      <c r="J218" s="832"/>
      <c r="K218" s="832"/>
      <c r="L218" s="833"/>
      <c r="M218" s="90"/>
      <c r="N218" s="88"/>
    </row>
    <row r="219" spans="1:14" ht="13" x14ac:dyDescent="0.3">
      <c r="A219" s="86"/>
      <c r="B219" s="87"/>
      <c r="C219" s="87"/>
      <c r="D219" s="87"/>
      <c r="E219" s="87"/>
      <c r="F219" s="87"/>
      <c r="G219" s="144"/>
      <c r="H219" s="52"/>
      <c r="I219" s="52"/>
      <c r="J219" s="52"/>
      <c r="K219" s="89" t="s">
        <v>25</v>
      </c>
      <c r="L219" s="89" t="s">
        <v>26</v>
      </c>
    </row>
    <row r="220" spans="1:14" ht="12.75" customHeight="1" x14ac:dyDescent="0.25">
      <c r="A220" s="55"/>
      <c r="J220" s="56"/>
      <c r="K220" s="477"/>
      <c r="L220" s="477"/>
    </row>
    <row r="221" spans="1:14" ht="12.75" customHeight="1" x14ac:dyDescent="0.25">
      <c r="A221" s="55" t="s">
        <v>103</v>
      </c>
      <c r="J221" s="56"/>
      <c r="K221" s="477"/>
      <c r="L221" s="477"/>
    </row>
    <row r="222" spans="1:14" ht="12.75" customHeight="1" x14ac:dyDescent="0.25">
      <c r="A222" s="55"/>
      <c r="J222" s="56"/>
      <c r="K222" s="477"/>
      <c r="L222" s="477"/>
    </row>
    <row r="223" spans="1:14" ht="12.75" customHeight="1" x14ac:dyDescent="0.25">
      <c r="A223" s="55"/>
      <c r="J223" s="56"/>
      <c r="K223" s="477"/>
      <c r="L223" s="477"/>
    </row>
    <row r="224" spans="1:14" ht="12.75" customHeight="1" x14ac:dyDescent="0.25">
      <c r="A224" s="55"/>
      <c r="J224" s="56"/>
      <c r="K224" s="477"/>
      <c r="L224" s="477"/>
    </row>
    <row r="225" spans="1:12" ht="12.75" customHeight="1" x14ac:dyDescent="0.25">
      <c r="A225" s="55"/>
      <c r="J225" s="56"/>
      <c r="K225" s="477"/>
      <c r="L225" s="477"/>
    </row>
    <row r="226" spans="1:12" ht="12.75" customHeight="1" x14ac:dyDescent="0.25">
      <c r="A226" s="55"/>
      <c r="J226" s="56"/>
      <c r="K226" s="477"/>
      <c r="L226" s="477"/>
    </row>
    <row r="227" spans="1:12" ht="12.75" customHeight="1" x14ac:dyDescent="0.25">
      <c r="A227" s="55"/>
      <c r="J227" s="56"/>
      <c r="K227" s="477"/>
      <c r="L227" s="477"/>
    </row>
    <row r="228" spans="1:12" ht="12.75" customHeight="1" x14ac:dyDescent="0.25">
      <c r="A228" s="55"/>
      <c r="J228" s="56"/>
      <c r="K228" s="477"/>
      <c r="L228" s="477"/>
    </row>
    <row r="229" spans="1:12" ht="12.75" customHeight="1" x14ac:dyDescent="0.25">
      <c r="A229" s="55"/>
      <c r="J229" s="56"/>
      <c r="K229" s="477"/>
      <c r="L229" s="477"/>
    </row>
    <row r="230" spans="1:12" ht="12.75" customHeight="1" x14ac:dyDescent="0.25">
      <c r="A230" s="55"/>
      <c r="J230" s="56"/>
      <c r="K230" s="477"/>
      <c r="L230" s="477"/>
    </row>
    <row r="231" spans="1:12" ht="12.75" customHeight="1" x14ac:dyDescent="0.25">
      <c r="A231" s="55"/>
      <c r="J231" s="56"/>
      <c r="K231" s="477"/>
      <c r="L231" s="477"/>
    </row>
    <row r="232" spans="1:12" ht="12.75" customHeight="1" x14ac:dyDescent="0.25">
      <c r="A232" s="55"/>
      <c r="J232" s="56"/>
      <c r="K232" s="477"/>
      <c r="L232" s="477"/>
    </row>
    <row r="233" spans="1:12" ht="12.75" customHeight="1" x14ac:dyDescent="0.25">
      <c r="A233" s="55"/>
      <c r="J233" s="56"/>
      <c r="K233" s="477"/>
      <c r="L233" s="477"/>
    </row>
    <row r="234" spans="1:12" ht="12.75" customHeight="1" x14ac:dyDescent="0.25">
      <c r="A234" s="55"/>
      <c r="J234" s="56"/>
      <c r="K234" s="477"/>
      <c r="L234" s="477"/>
    </row>
    <row r="235" spans="1:12" ht="12.75" customHeight="1" x14ac:dyDescent="0.25">
      <c r="A235" s="55"/>
      <c r="J235" s="56"/>
      <c r="K235" s="477"/>
      <c r="L235" s="477"/>
    </row>
    <row r="236" spans="1:12" ht="12.75" customHeight="1" x14ac:dyDescent="0.25">
      <c r="A236" s="55"/>
      <c r="J236" s="56"/>
      <c r="K236" s="477"/>
      <c r="L236" s="477"/>
    </row>
    <row r="237" spans="1:12" ht="12.75" customHeight="1" x14ac:dyDescent="0.25">
      <c r="A237" s="55"/>
      <c r="J237" s="56"/>
      <c r="K237" s="477"/>
      <c r="L237" s="477"/>
    </row>
    <row r="238" spans="1:12" ht="12.75" customHeight="1" x14ac:dyDescent="0.25">
      <c r="A238" s="55"/>
      <c r="J238" s="56"/>
      <c r="K238" s="477"/>
      <c r="L238" s="477"/>
    </row>
    <row r="239" spans="1:12" ht="12.75" customHeight="1" x14ac:dyDescent="0.25">
      <c r="A239" s="55"/>
      <c r="J239" s="56"/>
      <c r="K239" s="477"/>
      <c r="L239" s="477"/>
    </row>
    <row r="240" spans="1:12" ht="12.75" customHeight="1" x14ac:dyDescent="0.25">
      <c r="A240" s="55"/>
      <c r="J240" s="56"/>
      <c r="K240" s="477"/>
      <c r="L240" s="477"/>
    </row>
    <row r="241" spans="1:14" ht="12.75" customHeight="1" x14ac:dyDescent="0.25">
      <c r="A241" s="55"/>
      <c r="J241" s="56"/>
      <c r="K241" s="477"/>
      <c r="L241" s="477"/>
    </row>
    <row r="242" spans="1:14" ht="12.75" customHeight="1" x14ac:dyDescent="0.25">
      <c r="A242" s="55"/>
      <c r="J242" s="56"/>
      <c r="K242" s="477"/>
      <c r="L242" s="477"/>
    </row>
    <row r="243" spans="1:14" ht="12.75" customHeight="1" x14ac:dyDescent="0.25">
      <c r="A243" s="55"/>
      <c r="J243" s="56"/>
      <c r="K243" s="477"/>
      <c r="L243" s="477"/>
    </row>
    <row r="244" spans="1:14" ht="12.75" customHeight="1" x14ac:dyDescent="0.25">
      <c r="A244" s="55"/>
      <c r="J244" s="56"/>
      <c r="K244" s="477"/>
      <c r="L244" s="477"/>
    </row>
    <row r="245" spans="1:14" ht="12.75" customHeight="1" x14ac:dyDescent="0.25">
      <c r="A245" s="55"/>
      <c r="J245" s="56"/>
      <c r="K245" s="477"/>
      <c r="L245" s="477"/>
    </row>
    <row r="246" spans="1:14" ht="14.25" customHeight="1" x14ac:dyDescent="0.3">
      <c r="A246" s="55"/>
      <c r="B246" s="102"/>
      <c r="C246" s="102"/>
      <c r="D246" s="102"/>
      <c r="E246" s="102"/>
      <c r="F246" s="102"/>
      <c r="G246" s="145"/>
      <c r="H246" s="102"/>
      <c r="I246" s="102"/>
      <c r="J246" s="103"/>
      <c r="K246" s="478"/>
      <c r="L246" s="478"/>
    </row>
    <row r="247" spans="1:14" x14ac:dyDescent="0.25">
      <c r="A247" s="196" t="s">
        <v>102</v>
      </c>
      <c r="B247" s="174"/>
      <c r="C247" s="174"/>
      <c r="D247" s="174"/>
      <c r="E247" s="174"/>
      <c r="F247" s="174"/>
      <c r="G247" s="197"/>
      <c r="H247" s="177"/>
      <c r="I247" s="177"/>
      <c r="J247" s="177"/>
      <c r="K247" s="422">
        <f>SUM(K220:K246)</f>
        <v>0</v>
      </c>
      <c r="L247" s="422">
        <f>SUM(L220:L246)</f>
        <v>0</v>
      </c>
    </row>
    <row r="248" spans="1:14" ht="16.5" customHeight="1" x14ac:dyDescent="0.25"/>
    <row r="249" spans="1:14" ht="15.75" customHeight="1" x14ac:dyDescent="0.25">
      <c r="A249" s="601" t="s">
        <v>292</v>
      </c>
      <c r="B249" s="602"/>
      <c r="C249" s="602"/>
      <c r="D249" s="602"/>
      <c r="E249" s="602"/>
      <c r="F249" s="602"/>
      <c r="G249" s="602"/>
      <c r="H249" s="602"/>
      <c r="I249" s="602"/>
      <c r="J249" s="602"/>
      <c r="K249" s="602"/>
      <c r="L249" s="602"/>
      <c r="M249" s="602"/>
      <c r="N249" s="603"/>
    </row>
    <row r="250" spans="1:14" s="54" customFormat="1" ht="12" customHeight="1" x14ac:dyDescent="0.25">
      <c r="A250" s="105"/>
      <c r="B250" s="105"/>
      <c r="C250" s="105"/>
      <c r="D250" s="105"/>
      <c r="E250" s="910" t="s">
        <v>182</v>
      </c>
      <c r="F250" s="912"/>
      <c r="G250" s="153" t="s">
        <v>181</v>
      </c>
      <c r="H250" s="913" t="s">
        <v>183</v>
      </c>
      <c r="I250" s="914"/>
      <c r="J250" s="910" t="s">
        <v>177</v>
      </c>
      <c r="K250" s="911"/>
      <c r="L250" s="912"/>
      <c r="M250" s="910" t="s">
        <v>195</v>
      </c>
      <c r="N250" s="912"/>
    </row>
    <row r="251" spans="1:14" s="51" customFormat="1" ht="13.5" customHeight="1" x14ac:dyDescent="0.25">
      <c r="A251" s="637"/>
      <c r="B251" s="638"/>
      <c r="C251" s="638"/>
      <c r="D251" s="639"/>
      <c r="E251" s="620" t="s">
        <v>172</v>
      </c>
      <c r="F251" s="622"/>
      <c r="G251" s="806" t="s">
        <v>173</v>
      </c>
      <c r="H251" s="883" t="s">
        <v>179</v>
      </c>
      <c r="I251" s="622"/>
      <c r="J251" s="620" t="s">
        <v>150</v>
      </c>
      <c r="K251" s="621"/>
      <c r="L251" s="622"/>
      <c r="M251" s="620" t="s">
        <v>111</v>
      </c>
      <c r="N251" s="622"/>
    </row>
    <row r="252" spans="1:14" s="51" customFormat="1" ht="11.25" customHeight="1" x14ac:dyDescent="0.25">
      <c r="A252" s="640"/>
      <c r="B252" s="641"/>
      <c r="C252" s="641"/>
      <c r="D252" s="642"/>
      <c r="E252" s="623"/>
      <c r="F252" s="625"/>
      <c r="G252" s="807"/>
      <c r="H252" s="884"/>
      <c r="I252" s="625"/>
      <c r="J252" s="623"/>
      <c r="K252" s="624"/>
      <c r="L252" s="625"/>
      <c r="M252" s="623"/>
      <c r="N252" s="625"/>
    </row>
    <row r="253" spans="1:14" ht="30" customHeight="1" x14ac:dyDescent="0.3">
      <c r="A253" s="666" t="s">
        <v>146</v>
      </c>
      <c r="B253" s="666"/>
      <c r="C253" s="666"/>
      <c r="D253" s="667"/>
      <c r="E253" s="935"/>
      <c r="F253" s="936"/>
      <c r="G253" s="156"/>
      <c r="H253" s="925"/>
      <c r="I253" s="926"/>
      <c r="J253" s="58"/>
      <c r="K253" s="917"/>
      <c r="L253" s="918"/>
      <c r="M253" s="927"/>
      <c r="N253" s="926"/>
    </row>
    <row r="254" spans="1:14" x14ac:dyDescent="0.25">
      <c r="A254" s="5" t="s">
        <v>76</v>
      </c>
      <c r="B254" s="14"/>
      <c r="C254" s="14"/>
      <c r="D254" s="14"/>
      <c r="E254" s="773" t="str">
        <f>IF(E154=" ",F154,-E154)</f>
        <v xml:space="preserve"> </v>
      </c>
      <c r="F254" s="774"/>
      <c r="G254" s="258"/>
      <c r="H254" s="871" t="str">
        <f>IF(H154=" ",I154,-H154)</f>
        <v xml:space="preserve"> </v>
      </c>
      <c r="I254" s="774"/>
      <c r="J254" s="184"/>
      <c r="K254" s="824">
        <f>+L154-K154</f>
        <v>0</v>
      </c>
      <c r="L254" s="774"/>
      <c r="M254" s="773" t="str">
        <f>IF(M154=" ",N154,-M154)</f>
        <v xml:space="preserve"> </v>
      </c>
      <c r="N254" s="774"/>
    </row>
    <row r="255" spans="1:14" x14ac:dyDescent="0.25">
      <c r="B255" s="658" t="s">
        <v>324</v>
      </c>
      <c r="C255" s="658" t="s">
        <v>324</v>
      </c>
      <c r="D255" s="659" t="s">
        <v>324</v>
      </c>
      <c r="E255" s="737"/>
      <c r="F255" s="736"/>
      <c r="G255" s="265"/>
      <c r="H255" s="867"/>
      <c r="I255" s="736"/>
      <c r="J255" s="131"/>
      <c r="K255" s="735"/>
      <c r="L255" s="736"/>
      <c r="M255" s="737"/>
      <c r="N255" s="736"/>
    </row>
    <row r="256" spans="1:14" x14ac:dyDescent="0.25">
      <c r="A256" s="42"/>
      <c r="B256" s="62"/>
      <c r="C256" s="14" t="s">
        <v>198</v>
      </c>
      <c r="D256" s="11"/>
      <c r="E256" s="773" t="str">
        <f>IF(-SUM(E194:E201)+SUM(F194:F201)=0," ",-SUM(E194:E201)+SUM(F194:F201))</f>
        <v xml:space="preserve"> </v>
      </c>
      <c r="F256" s="774"/>
      <c r="G256" s="231"/>
      <c r="H256" s="871" t="str">
        <f>IF(-SUM(H194:H201)+SUM(I194:I201)=0," ",-SUM(H194:H201)+SUM(I194:I201))</f>
        <v xml:space="preserve"> </v>
      </c>
      <c r="I256" s="774"/>
      <c r="J256" s="125"/>
      <c r="K256" s="723"/>
      <c r="L256" s="724"/>
      <c r="M256" s="725" t="str">
        <f t="shared" ref="M256:M263" si="31">IF(IF(H256=" ",0,H256)+K256=0," ",IF(H256=" ",0,H256)+K256)</f>
        <v xml:space="preserve"> </v>
      </c>
      <c r="N256" s="726"/>
    </row>
    <row r="257" spans="1:14" x14ac:dyDescent="0.25">
      <c r="B257" s="8"/>
      <c r="C257" s="13" t="s">
        <v>208</v>
      </c>
      <c r="D257" s="11"/>
      <c r="E257" s="720"/>
      <c r="F257" s="721"/>
      <c r="G257" s="168"/>
      <c r="H257" s="722"/>
      <c r="I257" s="721"/>
      <c r="J257" s="125"/>
      <c r="K257" s="723"/>
      <c r="L257" s="724"/>
      <c r="M257" s="725" t="str">
        <f t="shared" si="31"/>
        <v xml:space="preserve"> </v>
      </c>
      <c r="N257" s="726"/>
    </row>
    <row r="258" spans="1:14" x14ac:dyDescent="0.25">
      <c r="B258" s="8"/>
      <c r="C258" s="14" t="s">
        <v>75</v>
      </c>
      <c r="D258" s="11"/>
      <c r="E258" s="720"/>
      <c r="F258" s="721"/>
      <c r="G258" s="168"/>
      <c r="H258" s="722"/>
      <c r="I258" s="721"/>
      <c r="J258" s="125"/>
      <c r="K258" s="723"/>
      <c r="L258" s="724"/>
      <c r="M258" s="725" t="str">
        <f t="shared" si="31"/>
        <v xml:space="preserve"> </v>
      </c>
      <c r="N258" s="726"/>
    </row>
    <row r="259" spans="1:14" x14ac:dyDescent="0.25">
      <c r="B259" s="8"/>
      <c r="C259" s="14" t="s">
        <v>78</v>
      </c>
      <c r="D259" s="14"/>
      <c r="E259" s="720"/>
      <c r="F259" s="721"/>
      <c r="G259" s="168"/>
      <c r="H259" s="722"/>
      <c r="I259" s="721"/>
      <c r="J259" s="125"/>
      <c r="K259" s="723"/>
      <c r="L259" s="724"/>
      <c r="M259" s="725" t="str">
        <f t="shared" si="31"/>
        <v xml:space="preserve"> </v>
      </c>
      <c r="N259" s="726"/>
    </row>
    <row r="260" spans="1:14" ht="13.5" x14ac:dyDescent="0.25">
      <c r="B260" s="61"/>
      <c r="C260" s="14" t="s">
        <v>336</v>
      </c>
      <c r="D260" s="11"/>
      <c r="E260" s="720"/>
      <c r="F260" s="721"/>
      <c r="G260" s="168"/>
      <c r="H260" s="722"/>
      <c r="I260" s="721"/>
      <c r="J260" s="125"/>
      <c r="K260" s="723"/>
      <c r="L260" s="724"/>
      <c r="M260" s="725" t="str">
        <f t="shared" si="31"/>
        <v xml:space="preserve"> </v>
      </c>
      <c r="N260" s="726"/>
    </row>
    <row r="261" spans="1:14" ht="12.75" customHeight="1" x14ac:dyDescent="0.25">
      <c r="B261" s="61"/>
      <c r="C261" s="554" t="s">
        <v>307</v>
      </c>
      <c r="D261" s="555"/>
      <c r="E261" s="720"/>
      <c r="F261" s="721"/>
      <c r="G261" s="168"/>
      <c r="H261" s="722"/>
      <c r="I261" s="721"/>
      <c r="J261" s="125"/>
      <c r="K261" s="723"/>
      <c r="L261" s="724"/>
      <c r="M261" s="725" t="str">
        <f>IF(IF(H261=" ",0,H261)+K261=0," ",IF(H261=" ",0,H261)+K261)</f>
        <v xml:space="preserve"> </v>
      </c>
      <c r="N261" s="726"/>
    </row>
    <row r="262" spans="1:14" ht="13.5" customHeight="1" x14ac:dyDescent="0.25">
      <c r="B262" s="556" t="s">
        <v>199</v>
      </c>
      <c r="C262" s="556"/>
      <c r="D262" s="556"/>
      <c r="E262" s="720"/>
      <c r="F262" s="721"/>
      <c r="G262" s="168"/>
      <c r="H262" s="722"/>
      <c r="I262" s="721"/>
      <c r="J262" s="125"/>
      <c r="K262" s="723"/>
      <c r="L262" s="724"/>
      <c r="M262" s="725" t="str">
        <f t="shared" si="31"/>
        <v xml:space="preserve"> </v>
      </c>
      <c r="N262" s="726"/>
    </row>
    <row r="263" spans="1:14" ht="12.75" customHeight="1" x14ac:dyDescent="0.25">
      <c r="B263" s="556" t="s">
        <v>107</v>
      </c>
      <c r="C263" s="556"/>
      <c r="D263" s="557"/>
      <c r="E263" s="720"/>
      <c r="F263" s="721"/>
      <c r="G263" s="168"/>
      <c r="H263" s="897"/>
      <c r="I263" s="721"/>
      <c r="J263" s="126"/>
      <c r="K263" s="723"/>
      <c r="L263" s="724"/>
      <c r="M263" s="725" t="str">
        <f t="shared" si="31"/>
        <v xml:space="preserve"> </v>
      </c>
      <c r="N263" s="726"/>
    </row>
    <row r="264" spans="1:14" s="281" customFormat="1" ht="12.75" customHeight="1" x14ac:dyDescent="0.25">
      <c r="A264" s="279"/>
      <c r="B264" s="844" t="s">
        <v>325</v>
      </c>
      <c r="C264" s="844"/>
      <c r="D264" s="901"/>
      <c r="E264" s="840"/>
      <c r="F264" s="841"/>
      <c r="G264" s="280"/>
      <c r="H264" s="920"/>
      <c r="I264" s="841"/>
      <c r="J264" s="278"/>
      <c r="K264" s="820"/>
      <c r="L264" s="821"/>
      <c r="M264" s="930" t="str">
        <f>IF(IF(H264=" ",0,H264)+K264=0," ",IF(H264=" ",0,H264)+K264)</f>
        <v xml:space="preserve"> </v>
      </c>
      <c r="N264" s="823"/>
    </row>
    <row r="265" spans="1:14" s="281" customFormat="1" ht="12.75" customHeight="1" x14ac:dyDescent="0.25">
      <c r="A265" s="279"/>
      <c r="B265" s="844" t="s">
        <v>113</v>
      </c>
      <c r="C265" s="844"/>
      <c r="D265" s="901"/>
      <c r="E265" s="840"/>
      <c r="F265" s="841"/>
      <c r="G265" s="280"/>
      <c r="H265" s="920"/>
      <c r="I265" s="841"/>
      <c r="J265" s="278"/>
      <c r="K265" s="820"/>
      <c r="L265" s="821"/>
      <c r="M265" s="930" t="str">
        <f>IF(IF(H265=" ",0,H265)+K265=0," ",IF(H265=" ",0,H265)+K265)</f>
        <v xml:space="preserve"> </v>
      </c>
      <c r="N265" s="823"/>
    </row>
    <row r="266" spans="1:14" ht="12.75" customHeight="1" x14ac:dyDescent="0.25">
      <c r="B266" s="902" t="s">
        <v>271</v>
      </c>
      <c r="C266" s="902"/>
      <c r="D266" s="903"/>
      <c r="E266" s="934"/>
      <c r="F266" s="923"/>
      <c r="G266" s="168"/>
      <c r="H266" s="897"/>
      <c r="I266" s="923"/>
      <c r="J266" s="125"/>
      <c r="K266" s="931"/>
      <c r="L266" s="932"/>
      <c r="M266" s="928" t="str">
        <f>IF(IF(H266=" ",0,H266)+K266=0," ",IF(H266=" ",0,H266)+K266)</f>
        <v xml:space="preserve"> </v>
      </c>
      <c r="N266" s="929"/>
    </row>
    <row r="267" spans="1:14" ht="12.75" customHeight="1" x14ac:dyDescent="0.25">
      <c r="B267" s="904" t="s">
        <v>272</v>
      </c>
      <c r="C267" s="904"/>
      <c r="D267" s="905"/>
      <c r="E267" s="760"/>
      <c r="F267" s="761"/>
      <c r="G267" s="300"/>
      <c r="H267" s="924"/>
      <c r="I267" s="761"/>
      <c r="J267" s="126"/>
      <c r="K267" s="874"/>
      <c r="L267" s="875"/>
      <c r="M267" s="876" t="str">
        <f>IF(IF(H267=" ",0,H267)+K267=0," ",IF(H267=" ",0,H267)+K267)</f>
        <v xml:space="preserve"> </v>
      </c>
      <c r="N267" s="877"/>
    </row>
    <row r="268" spans="1:14" ht="13" x14ac:dyDescent="0.3">
      <c r="A268" s="293" t="s">
        <v>146</v>
      </c>
      <c r="B268" s="294"/>
      <c r="C268" s="294"/>
      <c r="D268" s="294"/>
      <c r="E268" s="740">
        <f>SUM(E254:F267)</f>
        <v>0</v>
      </c>
      <c r="F268" s="741"/>
      <c r="G268" s="302"/>
      <c r="H268" s="878">
        <f>SUM(H254:I267)</f>
        <v>0</v>
      </c>
      <c r="I268" s="741"/>
      <c r="J268" s="132"/>
      <c r="K268" s="803">
        <f>SUM(K254:L267)</f>
        <v>0</v>
      </c>
      <c r="L268" s="741"/>
      <c r="M268" s="740">
        <f>SUM(M254:N267)</f>
        <v>0</v>
      </c>
      <c r="N268" s="741"/>
    </row>
    <row r="269" spans="1:14" ht="24.75" customHeight="1" x14ac:dyDescent="0.25">
      <c r="A269" s="8"/>
      <c r="B269" s="906" t="s">
        <v>254</v>
      </c>
      <c r="C269" s="906"/>
      <c r="D269" s="907"/>
      <c r="E269" s="887"/>
      <c r="F269" s="888"/>
      <c r="G269" s="301">
        <f>G$4</f>
        <v>0</v>
      </c>
      <c r="H269" s="908" t="str">
        <f>IF((E269*G269)=0," ",ROUND((E269*G269),0))</f>
        <v xml:space="preserve"> </v>
      </c>
      <c r="I269" s="909"/>
      <c r="J269" s="214"/>
      <c r="K269" s="891"/>
      <c r="L269" s="892"/>
      <c r="M269" s="921" t="str">
        <f>IF(IF(H269=" ",0,H269)+K269=0," ",IF(H269=" ",0,H269)+K269)</f>
        <v xml:space="preserve"> </v>
      </c>
      <c r="N269" s="922"/>
    </row>
    <row r="270" spans="1:14" ht="12.75" customHeight="1" x14ac:dyDescent="0.25">
      <c r="A270" s="8"/>
      <c r="B270" s="844" t="s">
        <v>309</v>
      </c>
      <c r="C270" s="844"/>
      <c r="D270" s="901"/>
      <c r="E270" s="727"/>
      <c r="F270" s="728"/>
      <c r="G270" s="303">
        <f>G$4</f>
        <v>0</v>
      </c>
      <c r="H270" s="729" t="str">
        <f>IF((E270*G270)=0," ",ROUND((E270*G270),0))</f>
        <v xml:space="preserve"> </v>
      </c>
      <c r="I270" s="730"/>
      <c r="J270" s="126"/>
      <c r="K270" s="731"/>
      <c r="L270" s="732"/>
      <c r="M270" s="733" t="str">
        <f>IF(IF(H270=" ",0,H270)+K270=0," ",IF(H270=" ",0,H270)+K270)</f>
        <v xml:space="preserve"> </v>
      </c>
      <c r="N270" s="734"/>
    </row>
    <row r="271" spans="1:14" ht="12.75" customHeight="1" x14ac:dyDescent="0.25">
      <c r="A271" s="8"/>
      <c r="B271" s="862" t="s">
        <v>308</v>
      </c>
      <c r="C271" s="862"/>
      <c r="D271" s="863"/>
      <c r="E271" s="727"/>
      <c r="F271" s="728"/>
      <c r="G271" s="303">
        <f>G$4</f>
        <v>0</v>
      </c>
      <c r="H271" s="729" t="str">
        <f>IF((E271*G271)=0," ",ROUND((E271*G271),0))</f>
        <v xml:space="preserve"> </v>
      </c>
      <c r="I271" s="730"/>
      <c r="J271" s="126"/>
      <c r="K271" s="731"/>
      <c r="L271" s="732"/>
      <c r="M271" s="733" t="str">
        <f>IF(IF(H271=" ",0,H271)+K271=0," ",IF(H271=" ",0,H271)+K271)</f>
        <v xml:space="preserve"> </v>
      </c>
      <c r="N271" s="734"/>
    </row>
    <row r="272" spans="1:14" ht="24" customHeight="1" x14ac:dyDescent="0.3">
      <c r="A272" s="635" t="s">
        <v>255</v>
      </c>
      <c r="B272" s="635"/>
      <c r="C272" s="635"/>
      <c r="D272" s="636"/>
      <c r="E272" s="740">
        <f>SUM(E269:F271)</f>
        <v>0</v>
      </c>
      <c r="F272" s="741"/>
      <c r="G272" s="268"/>
      <c r="H272" s="878">
        <f>SUM(H269:I271)</f>
        <v>0</v>
      </c>
      <c r="I272" s="741"/>
      <c r="J272" s="132"/>
      <c r="K272" s="803">
        <f>SUM(K269:L271)</f>
        <v>0</v>
      </c>
      <c r="L272" s="741"/>
      <c r="M272" s="740">
        <f>SUM(M269:N271)</f>
        <v>0</v>
      </c>
      <c r="N272" s="741"/>
    </row>
    <row r="273" spans="1:14" x14ac:dyDescent="0.25">
      <c r="A273" s="204" t="s">
        <v>157</v>
      </c>
      <c r="B273" s="204"/>
      <c r="C273" s="204"/>
      <c r="D273" s="204"/>
      <c r="E273" s="777"/>
      <c r="F273" s="778"/>
      <c r="G273" s="222"/>
      <c r="H273" s="898"/>
      <c r="I273" s="861"/>
      <c r="J273" s="233"/>
      <c r="K273" s="899" t="str">
        <f>IF(H273=0,"",-H273)</f>
        <v/>
      </c>
      <c r="L273" s="900"/>
      <c r="M273" s="811" t="str">
        <f>IF(ISERROR(OR(H273,K273)),"",H273+K273)</f>
        <v/>
      </c>
      <c r="N273" s="812"/>
    </row>
    <row r="274" spans="1:14" ht="14.25" customHeight="1" x14ac:dyDescent="0.3">
      <c r="A274" s="593" t="s">
        <v>108</v>
      </c>
      <c r="B274" s="593"/>
      <c r="C274" s="593"/>
      <c r="D274" s="594"/>
      <c r="E274" s="740">
        <f>E268+E272+E273</f>
        <v>0</v>
      </c>
      <c r="F274" s="741"/>
      <c r="G274" s="228"/>
      <c r="H274" s="878">
        <f>H268+H272+H273</f>
        <v>0</v>
      </c>
      <c r="I274" s="741"/>
      <c r="J274" s="132"/>
      <c r="K274" s="803">
        <f>SUM(K268,K272,K273)</f>
        <v>0</v>
      </c>
      <c r="L274" s="741"/>
      <c r="M274" s="740">
        <f>M268+M272</f>
        <v>0</v>
      </c>
      <c r="N274" s="741"/>
    </row>
    <row r="275" spans="1:14" ht="13.5" customHeight="1" x14ac:dyDescent="0.25">
      <c r="A275" s="174" t="s">
        <v>119</v>
      </c>
      <c r="B275" s="174"/>
      <c r="C275" s="174"/>
      <c r="D275" s="174"/>
      <c r="E275" s="779">
        <f>SUM(E14:E30)-SUM(F14:F30)</f>
        <v>0</v>
      </c>
      <c r="F275" s="780"/>
      <c r="G275" s="226"/>
      <c r="H275" s="870">
        <f>SUM(H14:H30)-SUM(I14:I30)</f>
        <v>0</v>
      </c>
      <c r="I275" s="780"/>
      <c r="J275" s="179"/>
      <c r="K275" s="801"/>
      <c r="L275" s="802"/>
      <c r="M275" s="779">
        <f>SUM(M14:M30)-SUM(N14:N30)</f>
        <v>0</v>
      </c>
      <c r="N275" s="780"/>
    </row>
    <row r="276" spans="1:14" ht="14.25" customHeight="1" x14ac:dyDescent="0.3">
      <c r="A276" s="117" t="s">
        <v>201</v>
      </c>
      <c r="B276" s="68"/>
      <c r="C276" s="68"/>
      <c r="D276" s="68"/>
      <c r="E276" s="68"/>
      <c r="F276" s="68"/>
      <c r="G276" s="141"/>
      <c r="H276" s="10"/>
      <c r="I276" s="10"/>
      <c r="J276" s="91"/>
      <c r="K276" s="91"/>
      <c r="L276" s="91"/>
      <c r="M276" s="10"/>
      <c r="N276" s="10"/>
    </row>
    <row r="277" spans="1:14" ht="26.25" customHeight="1" x14ac:dyDescent="0.3">
      <c r="A277" s="793" t="s">
        <v>202</v>
      </c>
      <c r="B277" s="793"/>
      <c r="C277" s="793"/>
      <c r="D277" s="793"/>
      <c r="E277" s="793"/>
      <c r="F277" s="793"/>
      <c r="G277" s="793"/>
      <c r="H277" s="793"/>
      <c r="I277" s="793"/>
      <c r="J277" s="793"/>
      <c r="K277" s="793"/>
      <c r="L277" s="793"/>
      <c r="M277" s="793"/>
      <c r="N277" s="793"/>
    </row>
    <row r="278" spans="1:14" ht="14.25" customHeight="1" x14ac:dyDescent="0.3">
      <c r="A278" s="166" t="s">
        <v>103</v>
      </c>
      <c r="B278" s="660" t="s">
        <v>346</v>
      </c>
      <c r="C278" s="660"/>
      <c r="D278" s="660"/>
      <c r="E278" s="660"/>
      <c r="F278" s="660"/>
      <c r="G278" s="660"/>
      <c r="H278" s="660"/>
      <c r="I278" s="660"/>
      <c r="J278" s="660"/>
      <c r="K278" s="660"/>
      <c r="L278" s="660"/>
      <c r="M278" s="660"/>
      <c r="N278" s="660"/>
    </row>
    <row r="279" spans="1:14" ht="24" customHeight="1" x14ac:dyDescent="0.3">
      <c r="A279" s="169" t="s">
        <v>164</v>
      </c>
      <c r="B279" s="660" t="s">
        <v>206</v>
      </c>
      <c r="C279" s="660"/>
      <c r="D279" s="660"/>
      <c r="E279" s="660"/>
      <c r="F279" s="660"/>
      <c r="G279" s="660"/>
      <c r="H279" s="660"/>
      <c r="I279" s="660"/>
      <c r="J279" s="660"/>
      <c r="K279" s="660"/>
      <c r="L279" s="660"/>
      <c r="M279" s="660"/>
      <c r="N279" s="660"/>
    </row>
    <row r="281" spans="1:14" ht="15.75" customHeight="1" x14ac:dyDescent="0.25">
      <c r="A281" s="601" t="s">
        <v>292</v>
      </c>
      <c r="B281" s="602"/>
      <c r="C281" s="602"/>
      <c r="D281" s="602"/>
      <c r="E281" s="602"/>
      <c r="F281" s="602"/>
      <c r="G281" s="602"/>
      <c r="H281" s="602"/>
      <c r="I281" s="602"/>
      <c r="J281" s="602"/>
      <c r="K281" s="602"/>
      <c r="L281" s="602"/>
      <c r="M281" s="602"/>
      <c r="N281" s="603"/>
    </row>
    <row r="282" spans="1:14" s="54" customFormat="1" ht="12" customHeight="1" x14ac:dyDescent="0.25">
      <c r="A282" s="105"/>
      <c r="B282" s="105"/>
      <c r="C282" s="105"/>
      <c r="D282" s="105"/>
      <c r="E282" s="910" t="s">
        <v>182</v>
      </c>
      <c r="F282" s="912"/>
      <c r="G282" s="153" t="s">
        <v>181</v>
      </c>
      <c r="H282" s="913" t="s">
        <v>253</v>
      </c>
      <c r="I282" s="914"/>
      <c r="J282" s="910" t="s">
        <v>177</v>
      </c>
      <c r="K282" s="911"/>
      <c r="L282" s="912"/>
      <c r="M282" s="910" t="s">
        <v>195</v>
      </c>
      <c r="N282" s="912"/>
    </row>
    <row r="283" spans="1:14" s="51" customFormat="1" ht="13.5" customHeight="1" x14ac:dyDescent="0.25">
      <c r="A283" s="637"/>
      <c r="B283" s="638"/>
      <c r="C283" s="638"/>
      <c r="D283" s="639"/>
      <c r="E283" s="620" t="s">
        <v>172</v>
      </c>
      <c r="F283" s="622"/>
      <c r="G283" s="806" t="s">
        <v>173</v>
      </c>
      <c r="H283" s="883" t="s">
        <v>179</v>
      </c>
      <c r="I283" s="622"/>
      <c r="J283" s="883" t="s">
        <v>150</v>
      </c>
      <c r="K283" s="621"/>
      <c r="L283" s="622"/>
      <c r="M283" s="620" t="s">
        <v>111</v>
      </c>
      <c r="N283" s="622"/>
    </row>
    <row r="284" spans="1:14" s="51" customFormat="1" ht="11.25" customHeight="1" x14ac:dyDescent="0.25">
      <c r="A284" s="640"/>
      <c r="B284" s="641"/>
      <c r="C284" s="641"/>
      <c r="D284" s="642"/>
      <c r="E284" s="623"/>
      <c r="F284" s="625"/>
      <c r="G284" s="807"/>
      <c r="H284" s="884"/>
      <c r="I284" s="625"/>
      <c r="J284" s="884"/>
      <c r="K284" s="624"/>
      <c r="L284" s="625"/>
      <c r="M284" s="623"/>
      <c r="N284" s="625"/>
    </row>
    <row r="285" spans="1:14" ht="14.25" customHeight="1" x14ac:dyDescent="0.3">
      <c r="A285" s="881" t="s">
        <v>120</v>
      </c>
      <c r="B285" s="881"/>
      <c r="C285" s="881"/>
      <c r="D285" s="882"/>
      <c r="E285" s="935"/>
      <c r="F285" s="936"/>
      <c r="G285" s="158"/>
      <c r="H285" s="925"/>
      <c r="I285" s="926"/>
      <c r="J285" s="162"/>
      <c r="K285" s="917"/>
      <c r="L285" s="918"/>
      <c r="M285" s="927"/>
      <c r="N285" s="926"/>
    </row>
    <row r="286" spans="1:14" x14ac:dyDescent="0.25">
      <c r="A286" s="17" t="s">
        <v>15</v>
      </c>
      <c r="B286" s="14"/>
      <c r="C286" s="14"/>
      <c r="D286" s="14"/>
      <c r="E286" s="791"/>
      <c r="F286" s="792"/>
      <c r="G286" s="157"/>
      <c r="H286" s="919"/>
      <c r="I286" s="787"/>
      <c r="J286" s="31"/>
      <c r="K286" s="786"/>
      <c r="L286" s="787"/>
      <c r="M286" s="817"/>
      <c r="N286" s="787"/>
    </row>
    <row r="287" spans="1:14" x14ac:dyDescent="0.25">
      <c r="A287" s="4"/>
      <c r="B287" s="245" t="s">
        <v>76</v>
      </c>
      <c r="C287" s="14"/>
      <c r="D287" s="14"/>
      <c r="E287" s="773" t="str">
        <f>IF(E154=" ",F154,-E154)</f>
        <v xml:space="preserve"> </v>
      </c>
      <c r="F287" s="774"/>
      <c r="G287" s="231"/>
      <c r="H287" s="871" t="str">
        <f>IF(H154=" ",I154,-H154)</f>
        <v xml:space="preserve"> </v>
      </c>
      <c r="I287" s="774"/>
      <c r="J287" s="184"/>
      <c r="K287" s="824">
        <f>+L154-K154</f>
        <v>0</v>
      </c>
      <c r="L287" s="774"/>
      <c r="M287" s="773" t="str">
        <f>IF(M154=" ",N154,-M154)</f>
        <v xml:space="preserve"> </v>
      </c>
      <c r="N287" s="774"/>
    </row>
    <row r="288" spans="1:14" x14ac:dyDescent="0.25">
      <c r="A288" s="42"/>
      <c r="B288" s="11" t="s">
        <v>121</v>
      </c>
      <c r="C288" s="14"/>
      <c r="D288" s="11"/>
      <c r="E288" s="737"/>
      <c r="F288" s="736"/>
      <c r="G288" s="157"/>
      <c r="H288" s="867"/>
      <c r="I288" s="736"/>
      <c r="J288" s="131"/>
      <c r="K288" s="735"/>
      <c r="L288" s="736"/>
      <c r="M288" s="737"/>
      <c r="N288" s="736"/>
    </row>
    <row r="289" spans="1:14" x14ac:dyDescent="0.25">
      <c r="B289" s="8"/>
      <c r="C289" s="13" t="s">
        <v>330</v>
      </c>
      <c r="D289" s="11"/>
      <c r="E289" s="773" t="str">
        <f>IF(E258=0," ",E258)</f>
        <v xml:space="preserve"> </v>
      </c>
      <c r="F289" s="774"/>
      <c r="G289" s="231"/>
      <c r="H289" s="871" t="str">
        <f>IF(H258=0," ",H258)</f>
        <v xml:space="preserve"> </v>
      </c>
      <c r="I289" s="774"/>
      <c r="J289" s="125"/>
      <c r="K289" s="723"/>
      <c r="L289" s="724"/>
      <c r="M289" s="725" t="str">
        <f>IF(IF(H289=" ",0,H289)+K289=0," ",IF(H289=" ",0,H289)+K289)</f>
        <v xml:space="preserve"> </v>
      </c>
      <c r="N289" s="726"/>
    </row>
    <row r="290" spans="1:14" x14ac:dyDescent="0.25">
      <c r="A290" s="42"/>
      <c r="B290" s="11"/>
      <c r="C290" s="14" t="s">
        <v>101</v>
      </c>
      <c r="D290" s="11"/>
      <c r="E290" s="737"/>
      <c r="F290" s="736"/>
      <c r="G290" s="157"/>
      <c r="H290" s="867"/>
      <c r="I290" s="736"/>
      <c r="J290" s="131"/>
      <c r="K290" s="735"/>
      <c r="L290" s="736"/>
      <c r="M290" s="737"/>
      <c r="N290" s="736"/>
    </row>
    <row r="291" spans="1:14" s="551" customFormat="1" x14ac:dyDescent="0.25">
      <c r="A291" s="6"/>
      <c r="B291" s="8"/>
      <c r="C291" s="696" t="s">
        <v>341</v>
      </c>
      <c r="D291" s="697"/>
      <c r="E291" s="773" t="str">
        <f>IF(E259=0," ",E259)</f>
        <v xml:space="preserve"> </v>
      </c>
      <c r="F291" s="774"/>
      <c r="G291" s="231"/>
      <c r="H291" s="871" t="str">
        <f>IF(H259=0," ",H259)</f>
        <v xml:space="preserve"> </v>
      </c>
      <c r="I291" s="774"/>
      <c r="J291" s="125"/>
      <c r="K291" s="723"/>
      <c r="L291" s="724"/>
      <c r="M291" s="725" t="str">
        <f>IF(IF(H291=" ",0,H291)+K291=0," ",IF(H291=" ",0,H291)+K291)</f>
        <v xml:space="preserve"> </v>
      </c>
      <c r="N291" s="726"/>
    </row>
    <row r="292" spans="1:14" x14ac:dyDescent="0.25">
      <c r="B292" s="61"/>
      <c r="C292" s="696" t="s">
        <v>168</v>
      </c>
      <c r="D292" s="697"/>
      <c r="E292" s="720"/>
      <c r="F292" s="721"/>
      <c r="G292" s="193">
        <f>G$5</f>
        <v>0</v>
      </c>
      <c r="H292" s="871" t="str">
        <f>IF((E292*G292)=0," ",ROUND((E292*G292),0))</f>
        <v xml:space="preserve"> </v>
      </c>
      <c r="I292" s="774"/>
      <c r="J292" s="125"/>
      <c r="K292" s="723"/>
      <c r="L292" s="724"/>
      <c r="M292" s="725" t="str">
        <f>IF(IF(H292=" ",0,H292)+K292=0," ",IF(H292=" ",0,H292)+K292)</f>
        <v xml:space="preserve"> </v>
      </c>
      <c r="N292" s="726"/>
    </row>
    <row r="293" spans="1:14" ht="12.75" customHeight="1" x14ac:dyDescent="0.25">
      <c r="B293" s="556" t="s">
        <v>123</v>
      </c>
      <c r="C293" s="556"/>
      <c r="D293" s="557"/>
      <c r="E293" s="737"/>
      <c r="F293" s="736"/>
      <c r="G293" s="199"/>
      <c r="H293" s="867"/>
      <c r="I293" s="736"/>
      <c r="J293" s="131"/>
      <c r="K293" s="735"/>
      <c r="L293" s="736"/>
      <c r="M293" s="737"/>
      <c r="N293" s="736"/>
    </row>
    <row r="294" spans="1:14" ht="12.75" customHeight="1" x14ac:dyDescent="0.25">
      <c r="B294" s="65"/>
      <c r="C294" s="67" t="s">
        <v>9</v>
      </c>
      <c r="D294" s="63"/>
      <c r="E294" s="720"/>
      <c r="F294" s="721"/>
      <c r="G294" s="157"/>
      <c r="H294" s="897"/>
      <c r="I294" s="721"/>
      <c r="J294" s="125"/>
      <c r="K294" s="723"/>
      <c r="L294" s="724"/>
      <c r="M294" s="725" t="str">
        <f t="shared" ref="M294:M301" si="32">IF(IF(H294=" ",0,H294)+K294=0," ",IF(H294=" ",0,H294)+K294)</f>
        <v xml:space="preserve"> </v>
      </c>
      <c r="N294" s="726"/>
    </row>
    <row r="295" spans="1:14" ht="12.75" customHeight="1" x14ac:dyDescent="0.25">
      <c r="B295" s="68"/>
      <c r="C295" s="67" t="s">
        <v>11</v>
      </c>
      <c r="D295" s="63"/>
      <c r="E295" s="720"/>
      <c r="F295" s="721"/>
      <c r="G295" s="157"/>
      <c r="H295" s="897"/>
      <c r="I295" s="721"/>
      <c r="J295" s="125"/>
      <c r="K295" s="723"/>
      <c r="L295" s="724"/>
      <c r="M295" s="725" t="str">
        <f t="shared" si="32"/>
        <v xml:space="preserve"> </v>
      </c>
      <c r="N295" s="726"/>
    </row>
    <row r="296" spans="1:14" ht="12.75" customHeight="1" x14ac:dyDescent="0.25">
      <c r="B296" s="68"/>
      <c r="C296" s="67" t="s">
        <v>338</v>
      </c>
      <c r="D296" s="63"/>
      <c r="E296" s="720"/>
      <c r="F296" s="721"/>
      <c r="G296" s="157"/>
      <c r="H296" s="897"/>
      <c r="I296" s="721"/>
      <c r="J296" s="125"/>
      <c r="K296" s="723"/>
      <c r="L296" s="724"/>
      <c r="M296" s="725" t="str">
        <f t="shared" si="32"/>
        <v xml:space="preserve"> </v>
      </c>
      <c r="N296" s="726"/>
    </row>
    <row r="297" spans="1:14" ht="12.75" customHeight="1" x14ac:dyDescent="0.25">
      <c r="B297" s="68"/>
      <c r="C297" s="67" t="s">
        <v>28</v>
      </c>
      <c r="D297" s="63"/>
      <c r="E297" s="720"/>
      <c r="F297" s="721"/>
      <c r="G297" s="157"/>
      <c r="H297" s="897"/>
      <c r="I297" s="721"/>
      <c r="J297" s="125"/>
      <c r="K297" s="723"/>
      <c r="L297" s="724"/>
      <c r="M297" s="725" t="str">
        <f t="shared" si="32"/>
        <v xml:space="preserve"> </v>
      </c>
      <c r="N297" s="726"/>
    </row>
    <row r="298" spans="1:14" ht="12.75" customHeight="1" x14ac:dyDescent="0.25">
      <c r="B298" s="68"/>
      <c r="C298" s="67" t="s">
        <v>339</v>
      </c>
      <c r="D298" s="63"/>
      <c r="E298" s="720"/>
      <c r="F298" s="721"/>
      <c r="G298" s="157"/>
      <c r="H298" s="897"/>
      <c r="I298" s="721"/>
      <c r="J298" s="125"/>
      <c r="K298" s="723"/>
      <c r="L298" s="724"/>
      <c r="M298" s="725" t="str">
        <f t="shared" si="32"/>
        <v xml:space="preserve"> </v>
      </c>
      <c r="N298" s="726"/>
    </row>
    <row r="299" spans="1:14" ht="12.75" customHeight="1" x14ac:dyDescent="0.25">
      <c r="B299" s="68"/>
      <c r="C299" s="67" t="s">
        <v>154</v>
      </c>
      <c r="D299" s="63"/>
      <c r="E299" s="720"/>
      <c r="F299" s="721"/>
      <c r="G299" s="157"/>
      <c r="H299" s="897"/>
      <c r="I299" s="721"/>
      <c r="J299" s="125"/>
      <c r="K299" s="723"/>
      <c r="L299" s="724"/>
      <c r="M299" s="725" t="str">
        <f t="shared" si="32"/>
        <v xml:space="preserve"> </v>
      </c>
      <c r="N299" s="726"/>
    </row>
    <row r="300" spans="1:14" ht="12.75" customHeight="1" x14ac:dyDescent="0.25">
      <c r="B300" s="68"/>
      <c r="C300" s="67" t="s">
        <v>44</v>
      </c>
      <c r="D300" s="63"/>
      <c r="E300" s="720"/>
      <c r="F300" s="721"/>
      <c r="G300" s="157"/>
      <c r="H300" s="897"/>
      <c r="I300" s="721"/>
      <c r="J300" s="125"/>
      <c r="K300" s="723"/>
      <c r="L300" s="724"/>
      <c r="M300" s="725" t="str">
        <f t="shared" si="32"/>
        <v xml:space="preserve"> </v>
      </c>
      <c r="N300" s="726"/>
    </row>
    <row r="301" spans="1:14" ht="12.75" customHeight="1" x14ac:dyDescent="0.25">
      <c r="B301" s="66"/>
      <c r="C301" s="67" t="s">
        <v>23</v>
      </c>
      <c r="D301" s="63"/>
      <c r="E301" s="720"/>
      <c r="F301" s="721"/>
      <c r="G301" s="157"/>
      <c r="H301" s="897"/>
      <c r="I301" s="721"/>
      <c r="J301" s="125"/>
      <c r="K301" s="723"/>
      <c r="L301" s="724"/>
      <c r="M301" s="725" t="str">
        <f t="shared" si="32"/>
        <v xml:space="preserve"> </v>
      </c>
      <c r="N301" s="726"/>
    </row>
    <row r="302" spans="1:14" x14ac:dyDescent="0.25">
      <c r="A302" s="868" t="s">
        <v>35</v>
      </c>
      <c r="B302" s="868"/>
      <c r="C302" s="868"/>
      <c r="D302" s="869"/>
      <c r="E302" s="737"/>
      <c r="F302" s="736"/>
      <c r="G302" s="199"/>
      <c r="H302" s="867"/>
      <c r="I302" s="736"/>
      <c r="J302" s="131"/>
      <c r="K302" s="480"/>
      <c r="L302" s="479"/>
      <c r="M302" s="737"/>
      <c r="N302" s="736"/>
    </row>
    <row r="303" spans="1:14" ht="12.75" customHeight="1" x14ac:dyDescent="0.25">
      <c r="B303" s="67" t="s">
        <v>322</v>
      </c>
      <c r="C303" s="67"/>
      <c r="D303" s="63"/>
      <c r="E303" s="772"/>
      <c r="F303" s="752"/>
      <c r="G303" s="193">
        <f>G$5</f>
        <v>0</v>
      </c>
      <c r="H303" s="871" t="str">
        <f>IF((E303*G303)=0," ",ROUND((E303*G303),0))</f>
        <v xml:space="preserve"> </v>
      </c>
      <c r="I303" s="774"/>
      <c r="J303" s="125"/>
      <c r="K303" s="723"/>
      <c r="L303" s="724"/>
      <c r="M303" s="725" t="str">
        <f>IF(IF(H303=" ",0,H303)+K303=0," ",IF(H303=" ",0,H303)+K303)</f>
        <v xml:space="preserve"> </v>
      </c>
      <c r="N303" s="726"/>
    </row>
    <row r="304" spans="1:14" ht="12.75" customHeight="1" x14ac:dyDescent="0.25">
      <c r="B304" s="67" t="s">
        <v>343</v>
      </c>
      <c r="C304" s="67"/>
      <c r="D304" s="63"/>
      <c r="E304" s="773" t="str">
        <f>IF(E257=0," ",E257)</f>
        <v xml:space="preserve"> </v>
      </c>
      <c r="F304" s="774"/>
      <c r="G304" s="231"/>
      <c r="H304" s="871" t="str">
        <f>IF(H257=0," ",H257)</f>
        <v xml:space="preserve"> </v>
      </c>
      <c r="I304" s="774"/>
      <c r="J304" s="125"/>
      <c r="K304" s="723"/>
      <c r="L304" s="724"/>
      <c r="M304" s="725" t="str">
        <f>IF(IF(H304=" ",0,H304)+K304=0," ",IF(H304=" ",0,H304)+K304)</f>
        <v xml:space="preserve"> </v>
      </c>
      <c r="N304" s="726"/>
    </row>
    <row r="305" spans="1:14" ht="12.75" customHeight="1" x14ac:dyDescent="0.25">
      <c r="B305" s="67" t="s">
        <v>323</v>
      </c>
      <c r="C305" s="67"/>
      <c r="D305" s="63"/>
      <c r="E305" s="773" t="str">
        <f>IF(-E202+F202=0," ",-E202+F202)</f>
        <v xml:space="preserve"> </v>
      </c>
      <c r="F305" s="774"/>
      <c r="G305" s="231"/>
      <c r="H305" s="871" t="str">
        <f>IF(-IF(H202=" ",0,H202)+IF(I202=" ",0,I202)=0," ",-IF(H202=" ",0,H202)+IF(I202=" ",0,I202))</f>
        <v xml:space="preserve"> </v>
      </c>
      <c r="I305" s="774"/>
      <c r="J305" s="125"/>
      <c r="K305" s="723"/>
      <c r="L305" s="724"/>
      <c r="M305" s="725" t="str">
        <f>IF(IF(H305=" ",0,H305)+K305=0," ",IF(H305=" ",0,H305)+K305)</f>
        <v xml:space="preserve"> </v>
      </c>
      <c r="N305" s="726"/>
    </row>
    <row r="306" spans="1:14" ht="12.75" customHeight="1" x14ac:dyDescent="0.25">
      <c r="B306" s="67" t="s">
        <v>344</v>
      </c>
      <c r="C306" s="67"/>
      <c r="D306" s="63"/>
      <c r="E306" s="772"/>
      <c r="F306" s="752"/>
      <c r="G306" s="193">
        <f>G$5</f>
        <v>0</v>
      </c>
      <c r="H306" s="871" t="str">
        <f>IF((E306*G306)=0," ",ROUND((E306*G306),0))</f>
        <v xml:space="preserve"> </v>
      </c>
      <c r="I306" s="774"/>
      <c r="J306" s="125"/>
      <c r="K306" s="723"/>
      <c r="L306" s="724"/>
      <c r="M306" s="725" t="str">
        <f>IF(IF(H306=" ",0,H306)+K306=0," ",IF(H306=" ",0,H306)+K306)</f>
        <v xml:space="preserve"> </v>
      </c>
      <c r="N306" s="726"/>
    </row>
    <row r="307" spans="1:14" ht="12.75" customHeight="1" x14ac:dyDescent="0.25">
      <c r="A307" s="599" t="s">
        <v>170</v>
      </c>
      <c r="B307" s="599"/>
      <c r="C307" s="599"/>
      <c r="D307" s="600"/>
      <c r="E307" s="784"/>
      <c r="F307" s="785"/>
      <c r="G307" s="220"/>
      <c r="H307" s="867"/>
      <c r="I307" s="736"/>
      <c r="J307" s="131"/>
      <c r="K307" s="480"/>
      <c r="L307" s="479"/>
      <c r="M307" s="737"/>
      <c r="N307" s="736"/>
    </row>
    <row r="308" spans="1:14" ht="37.5" customHeight="1" x14ac:dyDescent="0.25">
      <c r="B308" s="556" t="s">
        <v>273</v>
      </c>
      <c r="C308" s="556"/>
      <c r="D308" s="557"/>
      <c r="E308" s="737"/>
      <c r="F308" s="736"/>
      <c r="G308" s="199"/>
      <c r="H308" s="867"/>
      <c r="I308" s="736"/>
      <c r="J308" s="131"/>
      <c r="K308" s="735"/>
      <c r="L308" s="736"/>
      <c r="M308" s="737"/>
      <c r="N308" s="736"/>
    </row>
    <row r="309" spans="1:14" ht="12.75" customHeight="1" x14ac:dyDescent="0.25">
      <c r="C309" s="67" t="s">
        <v>93</v>
      </c>
      <c r="D309" s="63"/>
      <c r="E309" s="773" t="str">
        <f>IF(-E206+F206=0," ",-E206+F206)</f>
        <v xml:space="preserve"> </v>
      </c>
      <c r="F309" s="774"/>
      <c r="G309" s="231"/>
      <c r="H309" s="871" t="str">
        <f>IF(-IF(H206=" ",0,H206)+IF(I206=" ",0,I206)=0," ",-IF(H206=" ",0,H206)+IF(I206=" ",0,I206))</f>
        <v xml:space="preserve"> </v>
      </c>
      <c r="I309" s="774"/>
      <c r="J309" s="125"/>
      <c r="K309" s="723"/>
      <c r="L309" s="724"/>
      <c r="M309" s="725" t="str">
        <f>IF(IF(H309=" ",0,H309)+K309=0," ",IF(H309=" ",0,H309)+K309)</f>
        <v xml:space="preserve"> </v>
      </c>
      <c r="N309" s="726"/>
    </row>
    <row r="310" spans="1:14" ht="12.75" customHeight="1" x14ac:dyDescent="0.25">
      <c r="C310" s="67" t="s">
        <v>125</v>
      </c>
      <c r="D310" s="63"/>
      <c r="E310" s="773" t="str">
        <f>IF(-E166+F166=0," ",-E166+F166)</f>
        <v xml:space="preserve"> </v>
      </c>
      <c r="F310" s="774"/>
      <c r="G310" s="231"/>
      <c r="H310" s="871" t="str">
        <f>IF(-IF(H166=" ",0,H166)+IF(I166=" ",0,I166)=0," ",-IF(H166=" ",0,H166)+IF(I166=" ",0,I166))</f>
        <v xml:space="preserve"> </v>
      </c>
      <c r="I310" s="774"/>
      <c r="J310" s="125"/>
      <c r="K310" s="723"/>
      <c r="L310" s="724"/>
      <c r="M310" s="725" t="str">
        <f>IF(IF(H310=" ",0,H310)+K310=0," ",IF(H310=" ",0,H310)+K310)</f>
        <v xml:space="preserve"> </v>
      </c>
      <c r="N310" s="726"/>
    </row>
    <row r="311" spans="1:14" ht="13.5" customHeight="1" x14ac:dyDescent="0.25">
      <c r="B311" s="556" t="s">
        <v>213</v>
      </c>
      <c r="C311" s="556"/>
      <c r="D311" s="557"/>
      <c r="E311" s="737"/>
      <c r="F311" s="736"/>
      <c r="G311" s="199"/>
      <c r="H311" s="867"/>
      <c r="I311" s="736"/>
      <c r="J311" s="131"/>
      <c r="K311" s="735"/>
      <c r="L311" s="736"/>
      <c r="M311" s="737"/>
      <c r="N311" s="736"/>
    </row>
    <row r="312" spans="1:14" ht="12.75" customHeight="1" x14ac:dyDescent="0.25">
      <c r="C312" s="67" t="s">
        <v>198</v>
      </c>
      <c r="D312" s="63"/>
      <c r="E312" s="772"/>
      <c r="F312" s="752"/>
      <c r="G312" s="157"/>
      <c r="H312" s="933"/>
      <c r="I312" s="752"/>
      <c r="J312" s="125"/>
      <c r="K312" s="723"/>
      <c r="L312" s="724"/>
      <c r="M312" s="725" t="str">
        <f>IF(IF(H312=" ",0,H312)+K312=0," ",IF(H312=" ",0,H312)+K312)</f>
        <v xml:space="preserve"> </v>
      </c>
      <c r="N312" s="726"/>
    </row>
    <row r="313" spans="1:14" ht="12.75" customHeight="1" x14ac:dyDescent="0.25">
      <c r="C313" s="67" t="s">
        <v>214</v>
      </c>
      <c r="D313" s="63"/>
      <c r="E313" s="772"/>
      <c r="F313" s="752"/>
      <c r="G313" s="157"/>
      <c r="H313" s="933"/>
      <c r="I313" s="752"/>
      <c r="J313" s="125"/>
      <c r="K313" s="723"/>
      <c r="L313" s="724"/>
      <c r="M313" s="725" t="str">
        <f>IF(IF(H313=" ",0,H313)+K313=0," ",IF(H313=" ",0,H313)+K313)</f>
        <v xml:space="preserve"> </v>
      </c>
      <c r="N313" s="726"/>
    </row>
    <row r="314" spans="1:14" ht="12.75" customHeight="1" x14ac:dyDescent="0.25">
      <c r="A314" s="7" t="s">
        <v>126</v>
      </c>
      <c r="B314" s="67"/>
      <c r="C314" s="67"/>
      <c r="D314" s="63"/>
      <c r="E314" s="737"/>
      <c r="F314" s="736"/>
      <c r="G314" s="199"/>
      <c r="H314" s="867"/>
      <c r="I314" s="736"/>
      <c r="J314" s="131"/>
      <c r="K314" s="480"/>
      <c r="L314" s="479"/>
      <c r="M314" s="737"/>
      <c r="N314" s="736"/>
    </row>
    <row r="315" spans="1:14" ht="12.75" customHeight="1" x14ac:dyDescent="0.25">
      <c r="B315" s="67" t="s">
        <v>127</v>
      </c>
      <c r="C315" s="67"/>
      <c r="D315" s="63"/>
      <c r="E315" s="720"/>
      <c r="F315" s="721"/>
      <c r="G315" s="193">
        <f t="shared" ref="G315:G321" si="33">G$5</f>
        <v>0</v>
      </c>
      <c r="H315" s="871" t="str">
        <f t="shared" ref="H315:H321" si="34">IF((E315*G315)=0," ",ROUND((E315*G315),0))</f>
        <v xml:space="preserve"> </v>
      </c>
      <c r="I315" s="774"/>
      <c r="J315" s="125"/>
      <c r="K315" s="723"/>
      <c r="L315" s="724"/>
      <c r="M315" s="725" t="str">
        <f t="shared" ref="M315:M321" si="35">IF(IF(H315=" ",0,H315)+K315=0," ",IF(H315=" ",0,H315)+K315)</f>
        <v xml:space="preserve"> </v>
      </c>
      <c r="N315" s="726"/>
    </row>
    <row r="316" spans="1:14" ht="12.75" customHeight="1" x14ac:dyDescent="0.25">
      <c r="B316" s="67" t="s">
        <v>50</v>
      </c>
      <c r="C316" s="67"/>
      <c r="D316" s="63"/>
      <c r="E316" s="720"/>
      <c r="F316" s="721"/>
      <c r="G316" s="193">
        <f t="shared" si="33"/>
        <v>0</v>
      </c>
      <c r="H316" s="871" t="str">
        <f t="shared" si="34"/>
        <v xml:space="preserve"> </v>
      </c>
      <c r="I316" s="774"/>
      <c r="J316" s="125"/>
      <c r="K316" s="723"/>
      <c r="L316" s="724"/>
      <c r="M316" s="725" t="str">
        <f t="shared" si="35"/>
        <v xml:space="preserve"> </v>
      </c>
      <c r="N316" s="726"/>
    </row>
    <row r="317" spans="1:14" ht="12.75" customHeight="1" x14ac:dyDescent="0.25">
      <c r="B317" s="67" t="s">
        <v>128</v>
      </c>
      <c r="C317" s="67"/>
      <c r="D317" s="63"/>
      <c r="E317" s="720"/>
      <c r="F317" s="721"/>
      <c r="G317" s="157"/>
      <c r="H317" s="897"/>
      <c r="I317" s="721"/>
      <c r="J317" s="125"/>
      <c r="K317" s="723"/>
      <c r="L317" s="724"/>
      <c r="M317" s="725" t="str">
        <f t="shared" si="35"/>
        <v xml:space="preserve"> </v>
      </c>
      <c r="N317" s="726"/>
    </row>
    <row r="318" spans="1:14" ht="12.75" customHeight="1" x14ac:dyDescent="0.25">
      <c r="B318" s="67" t="s">
        <v>171</v>
      </c>
      <c r="C318" s="67"/>
      <c r="D318" s="63"/>
      <c r="E318" s="720"/>
      <c r="F318" s="721"/>
      <c r="G318" s="157"/>
      <c r="H318" s="897"/>
      <c r="I318" s="721"/>
      <c r="J318" s="125"/>
      <c r="K318" s="723"/>
      <c r="L318" s="724"/>
      <c r="M318" s="725" t="str">
        <f t="shared" si="35"/>
        <v xml:space="preserve"> </v>
      </c>
      <c r="N318" s="726"/>
    </row>
    <row r="319" spans="1:14" x14ac:dyDescent="0.25">
      <c r="A319" s="42"/>
      <c r="B319" s="11" t="s">
        <v>101</v>
      </c>
      <c r="C319" s="14"/>
      <c r="D319" s="11"/>
      <c r="E319" s="737"/>
      <c r="F319" s="736"/>
      <c r="G319" s="157"/>
      <c r="H319" s="867"/>
      <c r="I319" s="736"/>
      <c r="J319" s="131"/>
      <c r="K319" s="735"/>
      <c r="L319" s="736"/>
      <c r="M319" s="737" t="str">
        <f t="shared" si="35"/>
        <v xml:space="preserve"> </v>
      </c>
      <c r="N319" s="736"/>
    </row>
    <row r="320" spans="1:14" ht="12.75" customHeight="1" x14ac:dyDescent="0.25">
      <c r="B320" s="696" t="s">
        <v>122</v>
      </c>
      <c r="C320" s="696"/>
      <c r="D320" s="697"/>
      <c r="E320" s="720"/>
      <c r="F320" s="721"/>
      <c r="G320" s="193">
        <f t="shared" si="33"/>
        <v>0</v>
      </c>
      <c r="H320" s="871" t="str">
        <f t="shared" si="34"/>
        <v xml:space="preserve"> </v>
      </c>
      <c r="I320" s="774"/>
      <c r="J320" s="125"/>
      <c r="K320" s="723"/>
      <c r="L320" s="724"/>
      <c r="M320" s="725" t="str">
        <f t="shared" si="35"/>
        <v xml:space="preserve"> </v>
      </c>
      <c r="N320" s="726"/>
    </row>
    <row r="321" spans="1:14" ht="12.75" customHeight="1" x14ac:dyDescent="0.25">
      <c r="B321" s="895" t="s">
        <v>122</v>
      </c>
      <c r="C321" s="895"/>
      <c r="D321" s="896"/>
      <c r="E321" s="760"/>
      <c r="F321" s="761"/>
      <c r="G321" s="224">
        <f t="shared" si="33"/>
        <v>0</v>
      </c>
      <c r="H321" s="872" t="str">
        <f t="shared" si="34"/>
        <v xml:space="preserve"> </v>
      </c>
      <c r="I321" s="873"/>
      <c r="J321" s="126"/>
      <c r="K321" s="874"/>
      <c r="L321" s="875"/>
      <c r="M321" s="876" t="str">
        <f t="shared" si="35"/>
        <v xml:space="preserve"> </v>
      </c>
      <c r="N321" s="877"/>
    </row>
    <row r="322" spans="1:14" ht="15" customHeight="1" x14ac:dyDescent="0.3">
      <c r="A322" s="635" t="s">
        <v>235</v>
      </c>
      <c r="B322" s="635"/>
      <c r="C322" s="635"/>
      <c r="D322" s="636"/>
      <c r="E322" s="740">
        <f>SUM(E287:F321)</f>
        <v>0</v>
      </c>
      <c r="F322" s="741"/>
      <c r="G322" s="268"/>
      <c r="H322" s="878">
        <f>SUM(H287:I321)</f>
        <v>0</v>
      </c>
      <c r="I322" s="741"/>
      <c r="J322" s="132"/>
      <c r="K322" s="803">
        <f>SUM(K287:L321)</f>
        <v>0</v>
      </c>
      <c r="L322" s="741"/>
      <c r="M322" s="740">
        <f>SUM(M287:N321)</f>
        <v>0</v>
      </c>
      <c r="N322" s="741"/>
    </row>
    <row r="323" spans="1:14" ht="14.25" customHeight="1" x14ac:dyDescent="0.25">
      <c r="A323" s="885" t="s">
        <v>256</v>
      </c>
      <c r="B323" s="885"/>
      <c r="C323" s="885"/>
      <c r="D323" s="886"/>
      <c r="E323" s="887"/>
      <c r="F323" s="888"/>
      <c r="G323" s="304">
        <f>G$4</f>
        <v>0</v>
      </c>
      <c r="H323" s="889" t="str">
        <f>IF((E323*G323)=0," ",ROUND((E323*G323),0))</f>
        <v xml:space="preserve"> </v>
      </c>
      <c r="I323" s="890"/>
      <c r="J323" s="214"/>
      <c r="K323" s="891"/>
      <c r="L323" s="892"/>
      <c r="M323" s="893" t="str">
        <f>IF(IF(H323=" ",0,H323)+K323=0," ",IF(H323=" ",0,H323)+K323)</f>
        <v xml:space="preserve"> </v>
      </c>
      <c r="N323" s="894"/>
    </row>
    <row r="324" spans="1:14" ht="14.25" customHeight="1" x14ac:dyDescent="0.25">
      <c r="A324" s="858" t="s">
        <v>284</v>
      </c>
      <c r="B324" s="858"/>
      <c r="C324" s="858"/>
      <c r="D324" s="859"/>
      <c r="E324" s="760"/>
      <c r="F324" s="761"/>
      <c r="G324" s="271">
        <f>G$4</f>
        <v>0</v>
      </c>
      <c r="H324" s="937" t="str">
        <f>IF((E324*G324)=0," ",ROUND((E324*G324),0))</f>
        <v xml:space="preserve"> </v>
      </c>
      <c r="I324" s="855"/>
      <c r="J324" s="125"/>
      <c r="K324" s="874"/>
      <c r="L324" s="875"/>
      <c r="M324" s="856" t="str">
        <f>IF(IF(H324=" ",0,H324)+K324=0," ",IF(H324=" ",0,H324)+K324)</f>
        <v xml:space="preserve"> </v>
      </c>
      <c r="N324" s="857"/>
    </row>
    <row r="325" spans="1:14" ht="14.25" customHeight="1" x14ac:dyDescent="0.3">
      <c r="A325" s="635" t="s">
        <v>257</v>
      </c>
      <c r="B325" s="635"/>
      <c r="C325" s="635"/>
      <c r="D325" s="636"/>
      <c r="E325" s="740">
        <f>SUM(E323:F324)</f>
        <v>0</v>
      </c>
      <c r="F325" s="741"/>
      <c r="G325" s="268"/>
      <c r="H325" s="878">
        <f>SUM(H323:I324)</f>
        <v>0</v>
      </c>
      <c r="I325" s="741"/>
      <c r="J325" s="267"/>
      <c r="K325" s="742">
        <f>SUM(K323:L324)</f>
        <v>0</v>
      </c>
      <c r="L325" s="741"/>
      <c r="M325" s="740">
        <f>SUM(M323:N324)</f>
        <v>0</v>
      </c>
      <c r="N325" s="741"/>
    </row>
    <row r="326" spans="1:14" x14ac:dyDescent="0.25">
      <c r="A326" s="206" t="s">
        <v>157</v>
      </c>
      <c r="B326" s="207"/>
      <c r="C326" s="207"/>
      <c r="D326" s="207"/>
      <c r="E326" s="777"/>
      <c r="F326" s="778"/>
      <c r="G326" s="269"/>
      <c r="H326" s="898"/>
      <c r="I326" s="861"/>
      <c r="J326" s="270"/>
      <c r="K326" s="899">
        <f>-H326</f>
        <v>0</v>
      </c>
      <c r="L326" s="900"/>
      <c r="M326" s="811">
        <f>IF(ISERROR(OR(H326,K326)),"",H326+K326)</f>
        <v>0</v>
      </c>
      <c r="N326" s="812"/>
    </row>
    <row r="327" spans="1:14" ht="24" customHeight="1" x14ac:dyDescent="0.3">
      <c r="A327" s="593" t="s">
        <v>130</v>
      </c>
      <c r="B327" s="593"/>
      <c r="C327" s="593"/>
      <c r="D327" s="594"/>
      <c r="E327" s="740">
        <f>SUM(E322,E325,E326)</f>
        <v>0</v>
      </c>
      <c r="F327" s="741"/>
      <c r="G327" s="228"/>
      <c r="H327" s="878">
        <f>SUM(H322,H325,H326)</f>
        <v>0</v>
      </c>
      <c r="I327" s="741"/>
      <c r="J327" s="267"/>
      <c r="K327" s="742">
        <f>SUM(K322,K325,K326)</f>
        <v>0</v>
      </c>
      <c r="L327" s="741"/>
      <c r="M327" s="740">
        <f>SUM(M322,M325,M326)</f>
        <v>0</v>
      </c>
      <c r="N327" s="741"/>
    </row>
    <row r="328" spans="1:14" ht="14.25" customHeight="1" x14ac:dyDescent="0.3">
      <c r="A328" s="117" t="s">
        <v>201</v>
      </c>
      <c r="B328" s="68"/>
      <c r="C328" s="68"/>
      <c r="D328" s="68"/>
      <c r="E328" s="68"/>
      <c r="F328" s="68"/>
      <c r="G328" s="141"/>
      <c r="H328" s="10"/>
      <c r="I328" s="10"/>
      <c r="J328" s="91"/>
      <c r="K328" s="91"/>
      <c r="L328" s="91"/>
      <c r="M328" s="10"/>
      <c r="N328" s="10"/>
    </row>
    <row r="329" spans="1:14" ht="26.25" customHeight="1" x14ac:dyDescent="0.3">
      <c r="A329" s="793" t="s">
        <v>203</v>
      </c>
      <c r="B329" s="793"/>
      <c r="C329" s="793"/>
      <c r="D329" s="793"/>
      <c r="E329" s="793"/>
      <c r="F329" s="793"/>
      <c r="G329" s="793"/>
      <c r="H329" s="793"/>
      <c r="I329" s="793"/>
      <c r="J329" s="793"/>
      <c r="K329" s="793"/>
      <c r="L329" s="793"/>
      <c r="M329" s="793"/>
      <c r="N329" s="793"/>
    </row>
    <row r="330" spans="1:14" s="113" customFormat="1" ht="24.75" customHeight="1" x14ac:dyDescent="0.3">
      <c r="A330" s="167" t="s">
        <v>103</v>
      </c>
      <c r="B330" s="660" t="s">
        <v>347</v>
      </c>
      <c r="C330" s="660"/>
      <c r="D330" s="660"/>
      <c r="E330" s="660"/>
      <c r="F330" s="660"/>
      <c r="G330" s="660"/>
      <c r="H330" s="660"/>
      <c r="I330" s="660"/>
      <c r="J330" s="660"/>
      <c r="K330" s="660"/>
      <c r="L330" s="660"/>
      <c r="M330" s="660"/>
      <c r="N330" s="660"/>
    </row>
    <row r="331" spans="1:14" s="113" customFormat="1" ht="13" x14ac:dyDescent="0.3">
      <c r="A331" s="167"/>
      <c r="B331" s="103"/>
      <c r="C331" s="103"/>
      <c r="D331" s="103"/>
      <c r="E331" s="103"/>
      <c r="F331" s="103"/>
      <c r="G331" s="103"/>
      <c r="H331" s="103"/>
      <c r="I331" s="103"/>
      <c r="J331" s="103"/>
      <c r="K331" s="103"/>
      <c r="L331" s="103"/>
      <c r="M331" s="103"/>
      <c r="N331" s="103"/>
    </row>
    <row r="332" spans="1:14" ht="15.75" customHeight="1" x14ac:dyDescent="0.25">
      <c r="A332" s="601" t="s">
        <v>292</v>
      </c>
      <c r="B332" s="602"/>
      <c r="C332" s="602"/>
      <c r="D332" s="602"/>
      <c r="E332" s="602"/>
      <c r="F332" s="602"/>
      <c r="G332" s="602"/>
      <c r="H332" s="602"/>
      <c r="I332" s="602"/>
      <c r="J332" s="602"/>
      <c r="K332" s="602"/>
      <c r="L332" s="602"/>
      <c r="M332" s="602"/>
      <c r="N332" s="603"/>
    </row>
    <row r="333" spans="1:14" s="54" customFormat="1" ht="12" customHeight="1" x14ac:dyDescent="0.25">
      <c r="A333" s="105"/>
      <c r="B333" s="105"/>
      <c r="C333" s="105"/>
      <c r="D333" s="105"/>
      <c r="E333" s="910" t="s">
        <v>182</v>
      </c>
      <c r="F333" s="912"/>
      <c r="G333" s="153" t="s">
        <v>181</v>
      </c>
      <c r="H333" s="913" t="s">
        <v>178</v>
      </c>
      <c r="I333" s="914"/>
      <c r="J333" s="910" t="s">
        <v>177</v>
      </c>
      <c r="K333" s="911"/>
      <c r="L333" s="912"/>
      <c r="M333" s="910" t="s">
        <v>195</v>
      </c>
      <c r="N333" s="912"/>
    </row>
    <row r="334" spans="1:14" s="51" customFormat="1" ht="13.5" customHeight="1" x14ac:dyDescent="0.25">
      <c r="A334" s="637"/>
      <c r="B334" s="638"/>
      <c r="C334" s="638"/>
      <c r="D334" s="639"/>
      <c r="E334" s="620" t="s">
        <v>172</v>
      </c>
      <c r="F334" s="622"/>
      <c r="G334" s="806" t="s">
        <v>173</v>
      </c>
      <c r="H334" s="883" t="s">
        <v>179</v>
      </c>
      <c r="I334" s="622"/>
      <c r="J334" s="620" t="s">
        <v>150</v>
      </c>
      <c r="K334" s="621"/>
      <c r="L334" s="622"/>
      <c r="M334" s="883" t="s">
        <v>111</v>
      </c>
      <c r="N334" s="622"/>
    </row>
    <row r="335" spans="1:14" s="51" customFormat="1" ht="11.25" customHeight="1" x14ac:dyDescent="0.25">
      <c r="A335" s="640"/>
      <c r="B335" s="641"/>
      <c r="C335" s="641"/>
      <c r="D335" s="642"/>
      <c r="E335" s="623"/>
      <c r="F335" s="625"/>
      <c r="G335" s="807"/>
      <c r="H335" s="884"/>
      <c r="I335" s="625"/>
      <c r="J335" s="623"/>
      <c r="K335" s="624"/>
      <c r="L335" s="625"/>
      <c r="M335" s="884"/>
      <c r="N335" s="625"/>
    </row>
    <row r="336" spans="1:14" ht="14.25" customHeight="1" x14ac:dyDescent="0.3">
      <c r="A336" s="881" t="s">
        <v>131</v>
      </c>
      <c r="B336" s="881"/>
      <c r="C336" s="881"/>
      <c r="D336" s="882"/>
      <c r="E336" s="935"/>
      <c r="F336" s="936"/>
      <c r="G336" s="158"/>
      <c r="H336" s="925"/>
      <c r="I336" s="926"/>
      <c r="J336" s="58"/>
      <c r="K336" s="917"/>
      <c r="L336" s="918"/>
      <c r="M336" s="927"/>
      <c r="N336" s="926"/>
    </row>
    <row r="337" spans="1:14" x14ac:dyDescent="0.25">
      <c r="A337" s="11" t="s">
        <v>132</v>
      </c>
      <c r="B337" s="110"/>
      <c r="C337" s="110"/>
      <c r="D337" s="110"/>
      <c r="E337" s="737"/>
      <c r="F337" s="736"/>
      <c r="G337" s="157"/>
      <c r="H337" s="867"/>
      <c r="I337" s="736"/>
      <c r="J337" s="131"/>
      <c r="K337" s="735"/>
      <c r="L337" s="736"/>
      <c r="M337" s="737"/>
      <c r="N337" s="736"/>
    </row>
    <row r="338" spans="1:14" x14ac:dyDescent="0.25">
      <c r="A338" s="11"/>
      <c r="B338" s="11" t="s">
        <v>327</v>
      </c>
      <c r="C338" s="14"/>
      <c r="D338" s="11"/>
      <c r="E338" s="720"/>
      <c r="F338" s="721"/>
      <c r="G338" s="200">
        <f>G$5</f>
        <v>0</v>
      </c>
      <c r="H338" s="871" t="str">
        <f>IF((E338*G338)=0," ",ROUND((E338*G338),0))</f>
        <v xml:space="preserve"> </v>
      </c>
      <c r="I338" s="774"/>
      <c r="J338" s="125"/>
      <c r="K338" s="723"/>
      <c r="L338" s="724"/>
      <c r="M338" s="725" t="str">
        <f>IF(IF(H338=" ",0,H338)+K338=0," ",IF(H338=" ",0,H338)+K338)</f>
        <v xml:space="preserve"> </v>
      </c>
      <c r="N338" s="726"/>
    </row>
    <row r="339" spans="1:14" x14ac:dyDescent="0.25">
      <c r="A339" s="11"/>
      <c r="B339" s="11" t="s">
        <v>328</v>
      </c>
      <c r="C339" s="14"/>
      <c r="D339" s="11"/>
      <c r="E339" s="720"/>
      <c r="F339" s="721"/>
      <c r="G339" s="200">
        <f>G$5</f>
        <v>0</v>
      </c>
      <c r="H339" s="871" t="str">
        <f>IF((E339*G339)=0," ",ROUND((E339*G339),0))</f>
        <v xml:space="preserve"> </v>
      </c>
      <c r="I339" s="774"/>
      <c r="J339" s="125"/>
      <c r="K339" s="723"/>
      <c r="L339" s="724"/>
      <c r="M339" s="725" t="str">
        <f>IF(IF(H339=" ",0,H339)+K339=0," ",IF(H339=" ",0,H339)+K339)</f>
        <v xml:space="preserve"> </v>
      </c>
      <c r="N339" s="726"/>
    </row>
    <row r="340" spans="1:14" x14ac:dyDescent="0.25">
      <c r="A340" s="11" t="s">
        <v>133</v>
      </c>
      <c r="B340" s="11"/>
      <c r="C340" s="14"/>
      <c r="D340" s="11"/>
      <c r="E340" s="737"/>
      <c r="F340" s="736"/>
      <c r="G340" s="157"/>
      <c r="H340" s="867"/>
      <c r="I340" s="736"/>
      <c r="J340" s="131"/>
      <c r="K340" s="735"/>
      <c r="L340" s="736"/>
      <c r="M340" s="737"/>
      <c r="N340" s="736"/>
    </row>
    <row r="341" spans="1:14" x14ac:dyDescent="0.25">
      <c r="A341" s="11"/>
      <c r="B341" s="11" t="s">
        <v>329</v>
      </c>
      <c r="C341" s="14"/>
      <c r="D341" s="11"/>
      <c r="E341" s="720"/>
      <c r="F341" s="721"/>
      <c r="G341" s="200">
        <f>G$5</f>
        <v>0</v>
      </c>
      <c r="H341" s="871" t="str">
        <f>IF((E341*G341)=0," ",ROUND((E341*G341),0))</f>
        <v xml:space="preserve"> </v>
      </c>
      <c r="I341" s="774"/>
      <c r="J341" s="125"/>
      <c r="K341" s="723"/>
      <c r="L341" s="724"/>
      <c r="M341" s="725" t="str">
        <f>IF(IF(H341=" ",0,H341)+K341=0," ",IF(H341=" ",0,H341)+K341)</f>
        <v xml:space="preserve"> </v>
      </c>
      <c r="N341" s="726"/>
    </row>
    <row r="342" spans="1:14" x14ac:dyDescent="0.25">
      <c r="A342" s="11"/>
      <c r="B342" s="11" t="s">
        <v>101</v>
      </c>
      <c r="C342" s="14"/>
      <c r="D342" s="11"/>
      <c r="E342" s="720"/>
      <c r="F342" s="721"/>
      <c r="G342" s="200">
        <f>G$5</f>
        <v>0</v>
      </c>
      <c r="H342" s="871" t="str">
        <f>IF((E342*G342)=0," ",ROUND((E342*G342),0))</f>
        <v xml:space="preserve"> </v>
      </c>
      <c r="I342" s="774"/>
      <c r="J342" s="125"/>
      <c r="K342" s="723"/>
      <c r="L342" s="724"/>
      <c r="M342" s="725" t="str">
        <f>IF(IF(H342=" ",0,H342)+K342=0," ",IF(H342=" ",0,H342)+K342)</f>
        <v xml:space="preserve"> </v>
      </c>
      <c r="N342" s="726"/>
    </row>
    <row r="343" spans="1:14" x14ac:dyDescent="0.25">
      <c r="A343" s="11" t="s">
        <v>134</v>
      </c>
      <c r="B343" s="11"/>
      <c r="C343" s="71"/>
      <c r="D343" s="72"/>
      <c r="E343" s="737"/>
      <c r="F343" s="736"/>
      <c r="G343" s="157"/>
      <c r="H343" s="867"/>
      <c r="I343" s="736"/>
      <c r="J343" s="131"/>
      <c r="K343" s="735"/>
      <c r="L343" s="736"/>
      <c r="M343" s="737"/>
      <c r="N343" s="736"/>
    </row>
    <row r="344" spans="1:14" x14ac:dyDescent="0.25">
      <c r="A344" s="11"/>
      <c r="B344" s="11" t="s">
        <v>301</v>
      </c>
      <c r="C344" s="11"/>
      <c r="D344" s="11"/>
      <c r="E344" s="737"/>
      <c r="F344" s="736"/>
      <c r="G344" s="198"/>
      <c r="H344" s="867"/>
      <c r="I344" s="736"/>
      <c r="J344" s="131"/>
      <c r="K344" s="735"/>
      <c r="L344" s="736"/>
      <c r="M344" s="737"/>
      <c r="N344" s="736"/>
    </row>
    <row r="345" spans="1:14" x14ac:dyDescent="0.25">
      <c r="A345" s="11"/>
      <c r="B345" s="11"/>
      <c r="C345" s="11" t="s">
        <v>302</v>
      </c>
      <c r="D345" s="11"/>
      <c r="E345" s="720"/>
      <c r="F345" s="721"/>
      <c r="G345" s="200">
        <f>G$5</f>
        <v>0</v>
      </c>
      <c r="H345" s="871" t="str">
        <f>IF((E345*G345)=0," ",ROUND((E345*G345),0))</f>
        <v xml:space="preserve"> </v>
      </c>
      <c r="I345" s="774"/>
      <c r="J345" s="125"/>
      <c r="K345" s="532"/>
      <c r="L345" s="533"/>
      <c r="M345" s="725" t="str">
        <f>IF(IF(H345=" ",0,H345)+K345=0," ",IF(H345=" ",0,H345)+K345)</f>
        <v xml:space="preserve"> </v>
      </c>
      <c r="N345" s="726"/>
    </row>
    <row r="346" spans="1:14" x14ac:dyDescent="0.25">
      <c r="A346" s="11"/>
      <c r="B346" s="11"/>
      <c r="C346" s="11" t="s">
        <v>303</v>
      </c>
      <c r="D346" s="11"/>
      <c r="E346" s="720"/>
      <c r="F346" s="721"/>
      <c r="G346" s="200">
        <f>G$5</f>
        <v>0</v>
      </c>
      <c r="H346" s="871" t="str">
        <f>IF((E346*G346)=0," ",ROUND((E346*G346),0))</f>
        <v xml:space="preserve"> </v>
      </c>
      <c r="I346" s="774"/>
      <c r="J346" s="125"/>
      <c r="K346" s="532"/>
      <c r="L346" s="533"/>
      <c r="M346" s="725" t="str">
        <f>IF(IF(H346=" ",0,H346)+K346=0," ",IF(H346=" ",0,H346)+K346)</f>
        <v xml:space="preserve"> </v>
      </c>
      <c r="N346" s="726"/>
    </row>
    <row r="347" spans="1:14" x14ac:dyDescent="0.25">
      <c r="A347" s="11"/>
      <c r="B347" s="11" t="s">
        <v>304</v>
      </c>
      <c r="C347" s="11"/>
      <c r="D347" s="11"/>
      <c r="E347" s="720"/>
      <c r="F347" s="721"/>
      <c r="G347" s="200">
        <f>G$5</f>
        <v>0</v>
      </c>
      <c r="H347" s="871" t="str">
        <f>IF((E347*G347)=0," ",ROUND((E347*G347),0))</f>
        <v xml:space="preserve"> </v>
      </c>
      <c r="I347" s="774"/>
      <c r="J347" s="125"/>
      <c r="K347" s="532"/>
      <c r="L347" s="533"/>
      <c r="M347" s="725" t="str">
        <f>IF(IF(H347=" ",0,H347)+K347=0," ",IF(H347=" ",0,H347)+K347)</f>
        <v xml:space="preserve"> </v>
      </c>
      <c r="N347" s="726"/>
    </row>
    <row r="348" spans="1:14" x14ac:dyDescent="0.25">
      <c r="A348" s="11" t="s">
        <v>7</v>
      </c>
      <c r="B348" s="11"/>
      <c r="C348" s="14"/>
      <c r="D348" s="11"/>
      <c r="E348" s="737"/>
      <c r="F348" s="736"/>
      <c r="G348" s="157"/>
      <c r="H348" s="867"/>
      <c r="I348" s="736"/>
      <c r="J348" s="131"/>
      <c r="K348" s="735"/>
      <c r="L348" s="736"/>
      <c r="M348" s="737"/>
      <c r="N348" s="736"/>
    </row>
    <row r="349" spans="1:14" x14ac:dyDescent="0.25">
      <c r="B349" s="694" t="s">
        <v>135</v>
      </c>
      <c r="C349" s="694"/>
      <c r="D349" s="695"/>
      <c r="E349" s="737"/>
      <c r="F349" s="736"/>
      <c r="G349" s="198"/>
      <c r="H349" s="867"/>
      <c r="I349" s="736"/>
      <c r="J349" s="131"/>
      <c r="K349" s="735"/>
      <c r="L349" s="736"/>
      <c r="M349" s="737"/>
      <c r="N349" s="736"/>
    </row>
    <row r="350" spans="1:14" x14ac:dyDescent="0.25">
      <c r="B350" s="12"/>
      <c r="C350" s="14" t="s">
        <v>136</v>
      </c>
      <c r="D350" s="11"/>
      <c r="E350" s="720"/>
      <c r="F350" s="721"/>
      <c r="G350" s="200">
        <f>G$5</f>
        <v>0</v>
      </c>
      <c r="H350" s="871" t="str">
        <f>IF((E350*G350)=0," ",ROUND((E350*G350),0))</f>
        <v xml:space="preserve"> </v>
      </c>
      <c r="I350" s="774"/>
      <c r="J350" s="125"/>
      <c r="K350" s="723"/>
      <c r="L350" s="724"/>
      <c r="M350" s="725" t="str">
        <f>IF(IF(H350=" ",0,H350)+K350=0," ",IF(H350=" ",0,H350)+K350)</f>
        <v xml:space="preserve"> </v>
      </c>
      <c r="N350" s="726"/>
    </row>
    <row r="351" spans="1:14" ht="12.75" customHeight="1" x14ac:dyDescent="0.25">
      <c r="B351" s="73"/>
      <c r="C351" s="74" t="s">
        <v>137</v>
      </c>
      <c r="D351" s="74"/>
      <c r="E351" s="720"/>
      <c r="F351" s="721"/>
      <c r="G351" s="200">
        <f>G$5</f>
        <v>0</v>
      </c>
      <c r="H351" s="871" t="str">
        <f>IF((E351*G351)=0," ",ROUND((E351*G351),0))</f>
        <v xml:space="preserve"> </v>
      </c>
      <c r="I351" s="774"/>
      <c r="J351" s="125"/>
      <c r="K351" s="723"/>
      <c r="L351" s="724"/>
      <c r="M351" s="725" t="str">
        <f>IF(IF(H351=" ",0,H351)+K351=0," ",IF(H351=" ",0,H351)+K351)</f>
        <v xml:space="preserve"> </v>
      </c>
      <c r="N351" s="726"/>
    </row>
    <row r="352" spans="1:14" ht="12.75" customHeight="1" x14ac:dyDescent="0.25">
      <c r="B352" s="73"/>
      <c r="C352" s="74" t="s">
        <v>138</v>
      </c>
      <c r="D352" s="74"/>
      <c r="E352" s="720"/>
      <c r="F352" s="721"/>
      <c r="G352" s="200">
        <f>G$5</f>
        <v>0</v>
      </c>
      <c r="H352" s="871" t="str">
        <f>IF((E352*G352)=0," ",ROUND((E352*G352),0))</f>
        <v xml:space="preserve"> </v>
      </c>
      <c r="I352" s="774"/>
      <c r="J352" s="125"/>
      <c r="K352" s="723"/>
      <c r="L352" s="724"/>
      <c r="M352" s="725" t="str">
        <f>IF(IF(H352=" ",0,H352)+K352=0," ",IF(H352=" ",0,H352)+K352)</f>
        <v xml:space="preserve"> </v>
      </c>
      <c r="N352" s="726"/>
    </row>
    <row r="353" spans="1:14" ht="12.75" customHeight="1" x14ac:dyDescent="0.25">
      <c r="B353" s="76"/>
      <c r="C353" s="74" t="s">
        <v>139</v>
      </c>
      <c r="D353" s="74"/>
      <c r="E353" s="720"/>
      <c r="F353" s="721"/>
      <c r="G353" s="200">
        <f>G$5</f>
        <v>0</v>
      </c>
      <c r="H353" s="871" t="str">
        <f>IF((E353*G353)=0," ",ROUND((E353*G353),0))</f>
        <v xml:space="preserve"> </v>
      </c>
      <c r="I353" s="774"/>
      <c r="J353" s="125"/>
      <c r="K353" s="723"/>
      <c r="L353" s="724"/>
      <c r="M353" s="725" t="str">
        <f>IF(IF(H353=" ",0,H353)+K353=0," ",IF(H353=" ",0,H353)+K353)</f>
        <v xml:space="preserve"> </v>
      </c>
      <c r="N353" s="726"/>
    </row>
    <row r="354" spans="1:14" x14ac:dyDescent="0.25">
      <c r="B354" s="74" t="s">
        <v>140</v>
      </c>
      <c r="C354" s="74"/>
      <c r="D354" s="74"/>
      <c r="E354" s="720"/>
      <c r="F354" s="721"/>
      <c r="G354" s="200">
        <f>G$5</f>
        <v>0</v>
      </c>
      <c r="H354" s="871" t="str">
        <f>IF((E354*G354)=0," ",ROUND((E354*G354),0))</f>
        <v xml:space="preserve"> </v>
      </c>
      <c r="I354" s="774"/>
      <c r="J354" s="128"/>
      <c r="K354" s="723"/>
      <c r="L354" s="724"/>
      <c r="M354" s="725" t="str">
        <f>IF(IF(H354=" ",0,H354)+K354=0," ",IF(H354=" ",0,H354)+K354)</f>
        <v xml:space="preserve"> </v>
      </c>
      <c r="N354" s="726"/>
    </row>
    <row r="355" spans="1:14" x14ac:dyDescent="0.25">
      <c r="A355" s="11" t="s">
        <v>141</v>
      </c>
      <c r="B355" s="74"/>
      <c r="C355" s="74"/>
      <c r="D355" s="74"/>
      <c r="E355" s="737"/>
      <c r="F355" s="736"/>
      <c r="G355" s="159"/>
      <c r="H355" s="867"/>
      <c r="I355" s="736"/>
      <c r="J355" s="131"/>
      <c r="K355" s="735"/>
      <c r="L355" s="736"/>
      <c r="M355" s="737"/>
      <c r="N355" s="736"/>
    </row>
    <row r="356" spans="1:14" x14ac:dyDescent="0.25">
      <c r="B356" s="11" t="s">
        <v>142</v>
      </c>
      <c r="C356" s="11"/>
      <c r="D356" s="11"/>
      <c r="E356" s="737"/>
      <c r="F356" s="736"/>
      <c r="G356" s="157"/>
      <c r="H356" s="867"/>
      <c r="I356" s="736"/>
      <c r="J356" s="131"/>
      <c r="K356" s="735"/>
      <c r="L356" s="736"/>
      <c r="M356" s="737"/>
      <c r="N356" s="736"/>
    </row>
    <row r="357" spans="1:14" x14ac:dyDescent="0.25">
      <c r="B357" s="12"/>
      <c r="C357" s="11" t="s">
        <v>32</v>
      </c>
      <c r="D357" s="11"/>
      <c r="E357" s="720"/>
      <c r="F357" s="721"/>
      <c r="G357" s="200">
        <f>G$5</f>
        <v>0</v>
      </c>
      <c r="H357" s="871" t="str">
        <f>IF((E357*G357)=0," ",ROUND((E357*G357),0))</f>
        <v xml:space="preserve"> </v>
      </c>
      <c r="I357" s="774"/>
      <c r="J357" s="128"/>
      <c r="K357" s="723"/>
      <c r="L357" s="724"/>
      <c r="M357" s="725" t="str">
        <f>IF(IF(H357=" ",0,H357)+K357=0," ",IF(H357=" ",0,H357)+K357)</f>
        <v xml:space="preserve"> </v>
      </c>
      <c r="N357" s="726"/>
    </row>
    <row r="358" spans="1:14" x14ac:dyDescent="0.25">
      <c r="B358" s="8"/>
      <c r="C358" s="275" t="s">
        <v>22</v>
      </c>
      <c r="D358" s="275"/>
      <c r="E358" s="720"/>
      <c r="F358" s="721"/>
      <c r="G358" s="200">
        <f>G$5</f>
        <v>0</v>
      </c>
      <c r="H358" s="871" t="str">
        <f>IF((E358*G358)=0," ",ROUND((E358*G358),0))</f>
        <v xml:space="preserve"> </v>
      </c>
      <c r="I358" s="774"/>
      <c r="J358" s="128"/>
      <c r="K358" s="723"/>
      <c r="L358" s="724"/>
      <c r="M358" s="725" t="str">
        <f>IF(IF(H358=" ",0,H358)+K358=0," ",IF(H358=" ",0,H358)+K358)</f>
        <v xml:space="preserve"> </v>
      </c>
      <c r="N358" s="726"/>
    </row>
    <row r="359" spans="1:14" x14ac:dyDescent="0.25">
      <c r="B359" s="61"/>
      <c r="C359" s="275" t="s">
        <v>101</v>
      </c>
      <c r="D359" s="275"/>
      <c r="E359" s="720"/>
      <c r="F359" s="721"/>
      <c r="G359" s="200">
        <f>G$5</f>
        <v>0</v>
      </c>
      <c r="H359" s="871" t="str">
        <f>IF((E359*G359)=0," ",ROUND((E359*G359),0))</f>
        <v xml:space="preserve"> </v>
      </c>
      <c r="I359" s="774"/>
      <c r="J359" s="128"/>
      <c r="K359" s="723"/>
      <c r="L359" s="724"/>
      <c r="M359" s="725" t="str">
        <f>IF(IF(H359=" ",0,H359)+K359=0," ",IF(H359=" ",0,H359)+K359)</f>
        <v xml:space="preserve"> </v>
      </c>
      <c r="N359" s="726"/>
    </row>
    <row r="360" spans="1:14" x14ac:dyDescent="0.25">
      <c r="B360" s="11" t="s">
        <v>143</v>
      </c>
      <c r="C360" s="275"/>
      <c r="D360" s="275"/>
      <c r="E360" s="737"/>
      <c r="F360" s="736"/>
      <c r="G360" s="157"/>
      <c r="H360" s="867"/>
      <c r="I360" s="736"/>
      <c r="J360" s="131"/>
      <c r="K360" s="735"/>
      <c r="L360" s="736"/>
      <c r="M360" s="737"/>
      <c r="N360" s="736"/>
    </row>
    <row r="361" spans="1:14" x14ac:dyDescent="0.25">
      <c r="B361" s="11"/>
      <c r="C361" s="275" t="s">
        <v>22</v>
      </c>
      <c r="D361" s="275"/>
      <c r="E361" s="720"/>
      <c r="F361" s="721"/>
      <c r="G361" s="200">
        <f>G$5</f>
        <v>0</v>
      </c>
      <c r="H361" s="871" t="str">
        <f>IF((E361*G361)=0," ",ROUND((E361*G361),0))</f>
        <v xml:space="preserve"> </v>
      </c>
      <c r="I361" s="774"/>
      <c r="J361" s="128"/>
      <c r="K361" s="723"/>
      <c r="L361" s="724"/>
      <c r="M361" s="725" t="str">
        <f>IF(IF(H361=" ",0,H361)+K361=0," ",IF(H361=" ",0,H361)+K361)</f>
        <v xml:space="preserve"> </v>
      </c>
      <c r="N361" s="726"/>
    </row>
    <row r="362" spans="1:14" x14ac:dyDescent="0.25">
      <c r="B362" s="11"/>
      <c r="C362" s="275" t="s">
        <v>101</v>
      </c>
      <c r="D362" s="275"/>
      <c r="E362" s="720"/>
      <c r="F362" s="721"/>
      <c r="G362" s="200">
        <f>G$5</f>
        <v>0</v>
      </c>
      <c r="H362" s="871" t="str">
        <f>IF((E362*G362)=0," ",ROUND((E362*G362),0))</f>
        <v xml:space="preserve"> </v>
      </c>
      <c r="I362" s="774"/>
      <c r="J362" s="128"/>
      <c r="K362" s="723"/>
      <c r="L362" s="724"/>
      <c r="M362" s="725" t="str">
        <f>IF(IF(H362=" ",0,H362)+K362=0," ",IF(H362=" ",0,H362)+K362)</f>
        <v xml:space="preserve"> </v>
      </c>
      <c r="N362" s="726"/>
    </row>
    <row r="363" spans="1:14" x14ac:dyDescent="0.25">
      <c r="A363" s="12" t="s">
        <v>331</v>
      </c>
      <c r="B363" s="11"/>
      <c r="C363" s="275"/>
      <c r="D363" s="275"/>
      <c r="E363" s="737" t="str">
        <f>E287</f>
        <v xml:space="preserve"> </v>
      </c>
      <c r="F363" s="736"/>
      <c r="G363" s="157"/>
      <c r="H363" s="867" t="str">
        <f>H287</f>
        <v xml:space="preserve"> </v>
      </c>
      <c r="I363" s="736"/>
      <c r="J363" s="131"/>
      <c r="K363" s="735"/>
      <c r="L363" s="736"/>
      <c r="M363" s="737" t="str">
        <f>IF(IF(H363=" ",0,H363)+K363=0," ",IF(H363=" ",0,H363)+K363)</f>
        <v xml:space="preserve"> </v>
      </c>
      <c r="N363" s="736"/>
    </row>
    <row r="364" spans="1:14" x14ac:dyDescent="0.25">
      <c r="A364" s="12"/>
      <c r="B364" s="11" t="s">
        <v>332</v>
      </c>
      <c r="C364" s="275"/>
      <c r="D364" s="275"/>
      <c r="E364" s="773" t="str">
        <f>IF(E258=0," ",E258)</f>
        <v xml:space="preserve"> </v>
      </c>
      <c r="F364" s="774"/>
      <c r="G364" s="232"/>
      <c r="H364" s="871" t="str">
        <f>IF(H258=0," ",H258)</f>
        <v xml:space="preserve"> </v>
      </c>
      <c r="I364" s="774"/>
      <c r="J364" s="128"/>
      <c r="K364" s="723"/>
      <c r="L364" s="724"/>
      <c r="M364" s="725" t="str">
        <f>IF(IF(H364=" ",0,H364)+K364=0," ",IF(H364=" ",0,H364)+K364)</f>
        <v xml:space="preserve"> </v>
      </c>
      <c r="N364" s="726"/>
    </row>
    <row r="365" spans="1:14" x14ac:dyDescent="0.25">
      <c r="A365" s="12"/>
      <c r="B365" s="11" t="s">
        <v>319</v>
      </c>
      <c r="C365" s="275"/>
      <c r="D365" s="275"/>
      <c r="E365" s="720"/>
      <c r="F365" s="721"/>
      <c r="G365" s="200">
        <f>G$5</f>
        <v>0</v>
      </c>
      <c r="H365" s="871" t="str">
        <f>IF((E365*G365)=0," ",ROUND((E365*G365),0))</f>
        <v xml:space="preserve"> </v>
      </c>
      <c r="I365" s="774"/>
      <c r="J365" s="128"/>
      <c r="K365" s="723"/>
      <c r="L365" s="724"/>
      <c r="M365" s="725" t="str">
        <f>IF(IF(H365=" ",0,H365)+K365=0," ",IF(H365=" ",0,H365)+K365)</f>
        <v xml:space="preserve"> </v>
      </c>
      <c r="N365" s="726"/>
    </row>
    <row r="366" spans="1:14" x14ac:dyDescent="0.25">
      <c r="A366" s="12" t="s">
        <v>101</v>
      </c>
      <c r="B366" s="12"/>
      <c r="C366" s="12"/>
      <c r="D366" s="12"/>
      <c r="E366" s="737"/>
      <c r="F366" s="736"/>
      <c r="G366" s="201"/>
      <c r="H366" s="867"/>
      <c r="I366" s="736"/>
      <c r="J366" s="131"/>
      <c r="K366" s="735"/>
      <c r="L366" s="736"/>
      <c r="M366" s="737"/>
      <c r="N366" s="736"/>
    </row>
    <row r="367" spans="1:14" x14ac:dyDescent="0.25">
      <c r="A367" s="16"/>
      <c r="B367" s="694" t="s">
        <v>167</v>
      </c>
      <c r="C367" s="694"/>
      <c r="D367" s="695"/>
      <c r="E367" s="720"/>
      <c r="F367" s="721"/>
      <c r="G367" s="200">
        <f>G$5</f>
        <v>0</v>
      </c>
      <c r="H367" s="871" t="str">
        <f>IF((E367*G367)=0," ",ROUND((E367*G367),0))</f>
        <v xml:space="preserve"> </v>
      </c>
      <c r="I367" s="774"/>
      <c r="J367" s="128"/>
      <c r="K367" s="723"/>
      <c r="L367" s="724"/>
      <c r="M367" s="725" t="str">
        <f>IF(IF(H367=" ",0,H367)+K367=0," ",IF(H367=" ",0,H367)+K367)</f>
        <v xml:space="preserve"> </v>
      </c>
      <c r="N367" s="726"/>
    </row>
    <row r="368" spans="1:14" x14ac:dyDescent="0.25">
      <c r="A368" s="16"/>
      <c r="B368" s="694" t="s">
        <v>167</v>
      </c>
      <c r="C368" s="694"/>
      <c r="D368" s="695"/>
      <c r="E368" s="879"/>
      <c r="F368" s="880"/>
      <c r="G368" s="200">
        <f>G$5</f>
        <v>0</v>
      </c>
      <c r="H368" s="871" t="str">
        <f>IF((E368*G368)=0," ",ROUND((E368*G368),0))</f>
        <v xml:space="preserve"> </v>
      </c>
      <c r="I368" s="774"/>
      <c r="J368" s="128"/>
      <c r="K368" s="723"/>
      <c r="L368" s="724"/>
      <c r="M368" s="725" t="str">
        <f>IF(IF(H368=" ",0,H368)+K368=0," ",IF(H368=" ",0,H368)+K368)</f>
        <v xml:space="preserve"> </v>
      </c>
      <c r="N368" s="726"/>
    </row>
    <row r="369" spans="1:14" x14ac:dyDescent="0.25">
      <c r="A369" s="114"/>
      <c r="B369" s="688" t="s">
        <v>167</v>
      </c>
      <c r="C369" s="688"/>
      <c r="D369" s="689"/>
      <c r="E369" s="760"/>
      <c r="F369" s="761"/>
      <c r="G369" s="200">
        <f>G$5</f>
        <v>0</v>
      </c>
      <c r="H369" s="872" t="str">
        <f>IF((E369*G369)=0," ",ROUND((E369*G369),0))</f>
        <v xml:space="preserve"> </v>
      </c>
      <c r="I369" s="873"/>
      <c r="J369" s="163"/>
      <c r="K369" s="874"/>
      <c r="L369" s="875"/>
      <c r="M369" s="876" t="str">
        <f>IF(IF(H369=" ",0,H369)+K369=0," ",IF(H369=" ",0,H369)+K369)</f>
        <v xml:space="preserve"> </v>
      </c>
      <c r="N369" s="877"/>
    </row>
    <row r="370" spans="1:14" ht="13.5" customHeight="1" x14ac:dyDescent="0.25">
      <c r="A370" s="593" t="s">
        <v>144</v>
      </c>
      <c r="B370" s="593"/>
      <c r="C370" s="593"/>
      <c r="D370" s="594"/>
      <c r="E370" s="740">
        <f>SUM(E337:F369)</f>
        <v>0</v>
      </c>
      <c r="F370" s="741"/>
      <c r="G370" s="229"/>
      <c r="H370" s="878">
        <f>SUM(H337:I369)</f>
        <v>0</v>
      </c>
      <c r="I370" s="741"/>
      <c r="J370" s="132"/>
      <c r="K370" s="803">
        <f>SUM(K337:L369)</f>
        <v>0</v>
      </c>
      <c r="L370" s="741"/>
      <c r="M370" s="740">
        <f>SUM(M337:N369)</f>
        <v>0</v>
      </c>
      <c r="N370" s="741"/>
    </row>
    <row r="371" spans="1:14" ht="13.5" customHeight="1" x14ac:dyDescent="0.25">
      <c r="A371" s="174" t="s">
        <v>145</v>
      </c>
      <c r="B371" s="174"/>
      <c r="C371" s="174"/>
      <c r="D371" s="174"/>
      <c r="E371" s="779">
        <f>SUM(E134:E144)</f>
        <v>0</v>
      </c>
      <c r="F371" s="780"/>
      <c r="G371" s="226"/>
      <c r="H371" s="870">
        <f>SUM(H134:H144)</f>
        <v>0</v>
      </c>
      <c r="I371" s="780"/>
      <c r="J371" s="179"/>
      <c r="K371" s="801"/>
      <c r="L371" s="802"/>
      <c r="M371" s="779">
        <f>SUM(M134:M144)</f>
        <v>0</v>
      </c>
      <c r="N371" s="780"/>
    </row>
    <row r="372" spans="1:14" ht="14.25" customHeight="1" x14ac:dyDescent="0.3">
      <c r="A372" s="117" t="s">
        <v>185</v>
      </c>
      <c r="B372" s="68"/>
      <c r="C372" s="68"/>
      <c r="D372" s="68"/>
      <c r="E372" s="68"/>
      <c r="F372" s="68"/>
      <c r="G372" s="141"/>
      <c r="H372" s="10"/>
      <c r="I372" s="10"/>
      <c r="J372" s="91"/>
      <c r="K372" s="91"/>
      <c r="L372" s="91"/>
      <c r="M372" s="10"/>
      <c r="N372" s="10"/>
    </row>
    <row r="373" spans="1:14" x14ac:dyDescent="0.25">
      <c r="F373" s="8"/>
      <c r="G373" s="753"/>
      <c r="H373" s="753"/>
      <c r="I373" s="10"/>
      <c r="J373" s="10"/>
      <c r="K373" s="10"/>
    </row>
  </sheetData>
  <mergeCells count="579">
    <mergeCell ref="E364:F364"/>
    <mergeCell ref="H364:I364"/>
    <mergeCell ref="K364:L364"/>
    <mergeCell ref="M364:N364"/>
    <mergeCell ref="E363:F363"/>
    <mergeCell ref="H363:I363"/>
    <mergeCell ref="K363:L363"/>
    <mergeCell ref="M363:N363"/>
    <mergeCell ref="H338:I338"/>
    <mergeCell ref="M338:N338"/>
    <mergeCell ref="M345:N345"/>
    <mergeCell ref="M346:N346"/>
    <mergeCell ref="M347:N347"/>
    <mergeCell ref="H344:I344"/>
    <mergeCell ref="K344:L344"/>
    <mergeCell ref="M344:N344"/>
    <mergeCell ref="M343:N343"/>
    <mergeCell ref="M341:N341"/>
    <mergeCell ref="K264:L264"/>
    <mergeCell ref="B262:D262"/>
    <mergeCell ref="E262:F262"/>
    <mergeCell ref="H262:I262"/>
    <mergeCell ref="K262:L262"/>
    <mergeCell ref="E340:F340"/>
    <mergeCell ref="H340:I340"/>
    <mergeCell ref="K340:L340"/>
    <mergeCell ref="M340:N340"/>
    <mergeCell ref="E339:F339"/>
    <mergeCell ref="H339:I339"/>
    <mergeCell ref="K339:L339"/>
    <mergeCell ref="M339:N339"/>
    <mergeCell ref="M264:N264"/>
    <mergeCell ref="A302:D302"/>
    <mergeCell ref="M336:N336"/>
    <mergeCell ref="E337:F337"/>
    <mergeCell ref="H337:I337"/>
    <mergeCell ref="K337:L337"/>
    <mergeCell ref="M305:N305"/>
    <mergeCell ref="E304:F304"/>
    <mergeCell ref="H304:I304"/>
    <mergeCell ref="K304:L304"/>
    <mergeCell ref="K338:L338"/>
    <mergeCell ref="E345:F345"/>
    <mergeCell ref="E346:F346"/>
    <mergeCell ref="E347:F347"/>
    <mergeCell ref="H345:I345"/>
    <mergeCell ref="H346:I346"/>
    <mergeCell ref="H347:I347"/>
    <mergeCell ref="C131:D131"/>
    <mergeCell ref="C144:D144"/>
    <mergeCell ref="B264:D264"/>
    <mergeCell ref="E264:F264"/>
    <mergeCell ref="H264:I264"/>
    <mergeCell ref="E361:F361"/>
    <mergeCell ref="H361:I361"/>
    <mergeCell ref="K361:L361"/>
    <mergeCell ref="M361:N361"/>
    <mergeCell ref="C18:D18"/>
    <mergeCell ref="C22:D22"/>
    <mergeCell ref="E316:F316"/>
    <mergeCell ref="E315:F315"/>
    <mergeCell ref="E313:F313"/>
    <mergeCell ref="E311:F311"/>
    <mergeCell ref="E303:F303"/>
    <mergeCell ref="E301:F301"/>
    <mergeCell ref="E295:F295"/>
    <mergeCell ref="E290:F290"/>
    <mergeCell ref="M259:N259"/>
    <mergeCell ref="E317:F317"/>
    <mergeCell ref="H317:I317"/>
    <mergeCell ref="K317:L317"/>
    <mergeCell ref="M317:N317"/>
    <mergeCell ref="H315:I315"/>
    <mergeCell ref="K315:L315"/>
    <mergeCell ref="M315:N315"/>
    <mergeCell ref="H313:I313"/>
    <mergeCell ref="K313:L313"/>
    <mergeCell ref="E359:F359"/>
    <mergeCell ref="H359:I359"/>
    <mergeCell ref="K359:L359"/>
    <mergeCell ref="M359:N359"/>
    <mergeCell ref="E358:F358"/>
    <mergeCell ref="E360:F360"/>
    <mergeCell ref="H360:I360"/>
    <mergeCell ref="K360:L360"/>
    <mergeCell ref="M360:N360"/>
    <mergeCell ref="E356:F356"/>
    <mergeCell ref="H356:I356"/>
    <mergeCell ref="K356:L356"/>
    <mergeCell ref="M356:N356"/>
    <mergeCell ref="E357:F357"/>
    <mergeCell ref="H357:I357"/>
    <mergeCell ref="K357:L357"/>
    <mergeCell ref="M357:N357"/>
    <mergeCell ref="H358:I358"/>
    <mergeCell ref="K358:L358"/>
    <mergeCell ref="M358:N358"/>
    <mergeCell ref="E352:F352"/>
    <mergeCell ref="H352:I352"/>
    <mergeCell ref="K352:L352"/>
    <mergeCell ref="M352:N352"/>
    <mergeCell ref="E355:F355"/>
    <mergeCell ref="H355:I355"/>
    <mergeCell ref="K355:L355"/>
    <mergeCell ref="M355:N355"/>
    <mergeCell ref="E353:F353"/>
    <mergeCell ref="H353:I353"/>
    <mergeCell ref="M348:N348"/>
    <mergeCell ref="E349:F349"/>
    <mergeCell ref="H349:I349"/>
    <mergeCell ref="K349:L349"/>
    <mergeCell ref="M349:N349"/>
    <mergeCell ref="H351:I351"/>
    <mergeCell ref="K351:L351"/>
    <mergeCell ref="M351:N351"/>
    <mergeCell ref="E350:F350"/>
    <mergeCell ref="H350:I350"/>
    <mergeCell ref="M350:N350"/>
    <mergeCell ref="E351:F351"/>
    <mergeCell ref="K319:L319"/>
    <mergeCell ref="M319:N319"/>
    <mergeCell ref="K320:L320"/>
    <mergeCell ref="M320:N320"/>
    <mergeCell ref="M327:N327"/>
    <mergeCell ref="B330:N330"/>
    <mergeCell ref="E326:F326"/>
    <mergeCell ref="H326:I326"/>
    <mergeCell ref="K326:L326"/>
    <mergeCell ref="M326:N326"/>
    <mergeCell ref="A329:N329"/>
    <mergeCell ref="K312:L312"/>
    <mergeCell ref="M312:N312"/>
    <mergeCell ref="E318:F318"/>
    <mergeCell ref="H318:I318"/>
    <mergeCell ref="K318:L318"/>
    <mergeCell ref="M318:N318"/>
    <mergeCell ref="H316:I316"/>
    <mergeCell ref="K316:L316"/>
    <mergeCell ref="M316:N316"/>
    <mergeCell ref="M307:N307"/>
    <mergeCell ref="E354:F354"/>
    <mergeCell ref="H354:I354"/>
    <mergeCell ref="K354:L354"/>
    <mergeCell ref="M354:N354"/>
    <mergeCell ref="E308:F308"/>
    <mergeCell ref="H308:I308"/>
    <mergeCell ref="K308:L308"/>
    <mergeCell ref="M308:N308"/>
    <mergeCell ref="E309:F309"/>
    <mergeCell ref="K309:L309"/>
    <mergeCell ref="M309:N309"/>
    <mergeCell ref="E310:F310"/>
    <mergeCell ref="H310:I310"/>
    <mergeCell ref="K310:L310"/>
    <mergeCell ref="M310:N310"/>
    <mergeCell ref="M313:N313"/>
    <mergeCell ref="E314:F314"/>
    <mergeCell ref="H314:I314"/>
    <mergeCell ref="M314:N314"/>
    <mergeCell ref="K311:L311"/>
    <mergeCell ref="M311:N311"/>
    <mergeCell ref="E312:F312"/>
    <mergeCell ref="H312:I312"/>
    <mergeCell ref="H303:I303"/>
    <mergeCell ref="M303:N303"/>
    <mergeCell ref="E306:F306"/>
    <mergeCell ref="H306:I306"/>
    <mergeCell ref="M306:N306"/>
    <mergeCell ref="K303:L303"/>
    <mergeCell ref="K306:L306"/>
    <mergeCell ref="E305:F305"/>
    <mergeCell ref="H305:I305"/>
    <mergeCell ref="K305:L305"/>
    <mergeCell ref="M304:N304"/>
    <mergeCell ref="H301:I301"/>
    <mergeCell ref="K301:L301"/>
    <mergeCell ref="M301:N301"/>
    <mergeCell ref="E302:F302"/>
    <mergeCell ref="H302:I302"/>
    <mergeCell ref="E299:F299"/>
    <mergeCell ref="H299:I299"/>
    <mergeCell ref="K299:L299"/>
    <mergeCell ref="M299:N299"/>
    <mergeCell ref="E300:F300"/>
    <mergeCell ref="H300:I300"/>
    <mergeCell ref="K300:L300"/>
    <mergeCell ref="M300:N300"/>
    <mergeCell ref="E297:F297"/>
    <mergeCell ref="H297:I297"/>
    <mergeCell ref="K297:L297"/>
    <mergeCell ref="M297:N297"/>
    <mergeCell ref="E298:F298"/>
    <mergeCell ref="H298:I298"/>
    <mergeCell ref="M298:N298"/>
    <mergeCell ref="E289:F289"/>
    <mergeCell ref="H289:I289"/>
    <mergeCell ref="K289:L289"/>
    <mergeCell ref="M289:N289"/>
    <mergeCell ref="H290:I290"/>
    <mergeCell ref="K290:L290"/>
    <mergeCell ref="M290:N290"/>
    <mergeCell ref="E291:F291"/>
    <mergeCell ref="H291:I291"/>
    <mergeCell ref="K291:L291"/>
    <mergeCell ref="M291:N291"/>
    <mergeCell ref="E286:F286"/>
    <mergeCell ref="H286:I286"/>
    <mergeCell ref="K286:L286"/>
    <mergeCell ref="M286:N286"/>
    <mergeCell ref="E287:F287"/>
    <mergeCell ref="H287:I287"/>
    <mergeCell ref="K287:L287"/>
    <mergeCell ref="M287:N287"/>
    <mergeCell ref="E288:F288"/>
    <mergeCell ref="H288:I288"/>
    <mergeCell ref="K288:L288"/>
    <mergeCell ref="M288:N288"/>
    <mergeCell ref="A277:N277"/>
    <mergeCell ref="B278:N278"/>
    <mergeCell ref="B279:N279"/>
    <mergeCell ref="E282:F282"/>
    <mergeCell ref="H282:I282"/>
    <mergeCell ref="M282:N282"/>
    <mergeCell ref="A281:N281"/>
    <mergeCell ref="J282:L282"/>
    <mergeCell ref="M285:N285"/>
    <mergeCell ref="M257:N257"/>
    <mergeCell ref="E260:F260"/>
    <mergeCell ref="H260:I260"/>
    <mergeCell ref="K260:L260"/>
    <mergeCell ref="M260:N260"/>
    <mergeCell ref="K258:L258"/>
    <mergeCell ref="H258:I258"/>
    <mergeCell ref="H259:I259"/>
    <mergeCell ref="E258:F258"/>
    <mergeCell ref="E259:F259"/>
    <mergeCell ref="M258:N258"/>
    <mergeCell ref="M254:N254"/>
    <mergeCell ref="E255:F255"/>
    <mergeCell ref="H255:I255"/>
    <mergeCell ref="K255:L255"/>
    <mergeCell ref="M255:N255"/>
    <mergeCell ref="E256:F256"/>
    <mergeCell ref="H256:I256"/>
    <mergeCell ref="K256:L256"/>
    <mergeCell ref="M256:N256"/>
    <mergeCell ref="M250:N250"/>
    <mergeCell ref="A249:N249"/>
    <mergeCell ref="M251:N252"/>
    <mergeCell ref="E253:F253"/>
    <mergeCell ref="H253:I253"/>
    <mergeCell ref="K253:L253"/>
    <mergeCell ref="M253:N253"/>
    <mergeCell ref="J250:L250"/>
    <mergeCell ref="A251:D252"/>
    <mergeCell ref="E251:F252"/>
    <mergeCell ref="A150:D151"/>
    <mergeCell ref="B123:D123"/>
    <mergeCell ref="C132:D132"/>
    <mergeCell ref="A145:D145"/>
    <mergeCell ref="A148:N148"/>
    <mergeCell ref="A180:D180"/>
    <mergeCell ref="B182:N182"/>
    <mergeCell ref="A184:N184"/>
    <mergeCell ref="E185:F185"/>
    <mergeCell ref="H185:I185"/>
    <mergeCell ref="J185:L185"/>
    <mergeCell ref="M185:N185"/>
    <mergeCell ref="A51:D52"/>
    <mergeCell ref="E51:F52"/>
    <mergeCell ref="G51:G52"/>
    <mergeCell ref="H51:I52"/>
    <mergeCell ref="J51:L52"/>
    <mergeCell ref="M51:N52"/>
    <mergeCell ref="B77:D77"/>
    <mergeCell ref="B83:D83"/>
    <mergeCell ref="C86:D86"/>
    <mergeCell ref="A41:N41"/>
    <mergeCell ref="C45:N45"/>
    <mergeCell ref="C46:N46"/>
    <mergeCell ref="A49:N49"/>
    <mergeCell ref="E50:F50"/>
    <mergeCell ref="H50:I50"/>
    <mergeCell ref="J50:L50"/>
    <mergeCell ref="M50:N50"/>
    <mergeCell ref="B47:N47"/>
    <mergeCell ref="A1:N1"/>
    <mergeCell ref="H3:I6"/>
    <mergeCell ref="J3:N6"/>
    <mergeCell ref="E8:F8"/>
    <mergeCell ref="H8:I8"/>
    <mergeCell ref="J8:L8"/>
    <mergeCell ref="M8:N8"/>
    <mergeCell ref="A9:D10"/>
    <mergeCell ref="E9:F10"/>
    <mergeCell ref="G9:G10"/>
    <mergeCell ref="H9:I10"/>
    <mergeCell ref="J9:L10"/>
    <mergeCell ref="M9:N10"/>
    <mergeCell ref="C58:D58"/>
    <mergeCell ref="B94:D94"/>
    <mergeCell ref="C98:D98"/>
    <mergeCell ref="A100:D100"/>
    <mergeCell ref="A101:D101"/>
    <mergeCell ref="A104:N104"/>
    <mergeCell ref="C59:D59"/>
    <mergeCell ref="B62:D62"/>
    <mergeCell ref="B67:D67"/>
    <mergeCell ref="B72:D72"/>
    <mergeCell ref="B89:D89"/>
    <mergeCell ref="H105:I105"/>
    <mergeCell ref="J105:L105"/>
    <mergeCell ref="M105:N105"/>
    <mergeCell ref="A106:D107"/>
    <mergeCell ref="E106:F107"/>
    <mergeCell ref="G106:G107"/>
    <mergeCell ref="H106:I107"/>
    <mergeCell ref="J106:L107"/>
    <mergeCell ref="M106:N107"/>
    <mergeCell ref="E105:F105"/>
    <mergeCell ref="E149:F149"/>
    <mergeCell ref="H149:I149"/>
    <mergeCell ref="J149:L149"/>
    <mergeCell ref="M149:N149"/>
    <mergeCell ref="E150:F151"/>
    <mergeCell ref="G150:G151"/>
    <mergeCell ref="H150:I151"/>
    <mergeCell ref="J150:L151"/>
    <mergeCell ref="M150:N151"/>
    <mergeCell ref="B203:D203"/>
    <mergeCell ref="A214:D214"/>
    <mergeCell ref="H186:I187"/>
    <mergeCell ref="J186:L187"/>
    <mergeCell ref="M186:N187"/>
    <mergeCell ref="A189:D189"/>
    <mergeCell ref="B205:D205"/>
    <mergeCell ref="A186:D187"/>
    <mergeCell ref="A153:D153"/>
    <mergeCell ref="C175:D175"/>
    <mergeCell ref="C176:D176"/>
    <mergeCell ref="C177:D177"/>
    <mergeCell ref="C178:D178"/>
    <mergeCell ref="A179:D179"/>
    <mergeCell ref="B162:D162"/>
    <mergeCell ref="B165:D165"/>
    <mergeCell ref="B169:D169"/>
    <mergeCell ref="B172:D172"/>
    <mergeCell ref="E186:F187"/>
    <mergeCell ref="G186:G187"/>
    <mergeCell ref="G251:G252"/>
    <mergeCell ref="H251:I252"/>
    <mergeCell ref="J251:L252"/>
    <mergeCell ref="A218:L218"/>
    <mergeCell ref="E250:F250"/>
    <mergeCell ref="H250:I250"/>
    <mergeCell ref="B207:D207"/>
    <mergeCell ref="B209:D209"/>
    <mergeCell ref="C212:D212"/>
    <mergeCell ref="C213:D213"/>
    <mergeCell ref="A215:D215"/>
    <mergeCell ref="A253:D253"/>
    <mergeCell ref="K259:L259"/>
    <mergeCell ref="B265:D265"/>
    <mergeCell ref="B266:D266"/>
    <mergeCell ref="B267:D267"/>
    <mergeCell ref="B269:D269"/>
    <mergeCell ref="E269:F269"/>
    <mergeCell ref="H269:I269"/>
    <mergeCell ref="K269:L269"/>
    <mergeCell ref="B255:D255"/>
    <mergeCell ref="E254:F254"/>
    <mergeCell ref="H254:I254"/>
    <mergeCell ref="K254:L254"/>
    <mergeCell ref="E257:F257"/>
    <mergeCell ref="H257:I257"/>
    <mergeCell ref="K257:L257"/>
    <mergeCell ref="B263:D263"/>
    <mergeCell ref="E263:F263"/>
    <mergeCell ref="H263:I263"/>
    <mergeCell ref="K263:L263"/>
    <mergeCell ref="E265:F265"/>
    <mergeCell ref="H265:I265"/>
    <mergeCell ref="K265:L265"/>
    <mergeCell ref="E266:F266"/>
    <mergeCell ref="H272:I272"/>
    <mergeCell ref="K272:L272"/>
    <mergeCell ref="M272:N272"/>
    <mergeCell ref="E273:F273"/>
    <mergeCell ref="H273:I273"/>
    <mergeCell ref="K273:L273"/>
    <mergeCell ref="M273:N273"/>
    <mergeCell ref="M269:N269"/>
    <mergeCell ref="B271:D271"/>
    <mergeCell ref="E271:F271"/>
    <mergeCell ref="H271:I271"/>
    <mergeCell ref="K271:L271"/>
    <mergeCell ref="M271:N271"/>
    <mergeCell ref="A272:D272"/>
    <mergeCell ref="E272:F272"/>
    <mergeCell ref="A274:D274"/>
    <mergeCell ref="E274:F274"/>
    <mergeCell ref="H274:I274"/>
    <mergeCell ref="K274:L274"/>
    <mergeCell ref="M274:N274"/>
    <mergeCell ref="E275:F275"/>
    <mergeCell ref="H275:I275"/>
    <mergeCell ref="K275:L275"/>
    <mergeCell ref="M275:N275"/>
    <mergeCell ref="E283:F284"/>
    <mergeCell ref="G283:G284"/>
    <mergeCell ref="H283:I284"/>
    <mergeCell ref="J283:L284"/>
    <mergeCell ref="M283:N284"/>
    <mergeCell ref="A285:D285"/>
    <mergeCell ref="A283:D284"/>
    <mergeCell ref="E285:F285"/>
    <mergeCell ref="H285:I285"/>
    <mergeCell ref="K285:L285"/>
    <mergeCell ref="C291:D291"/>
    <mergeCell ref="C292:D292"/>
    <mergeCell ref="B293:D293"/>
    <mergeCell ref="K295:L295"/>
    <mergeCell ref="K298:L298"/>
    <mergeCell ref="M302:N302"/>
    <mergeCell ref="E292:F292"/>
    <mergeCell ref="H292:I292"/>
    <mergeCell ref="K292:L292"/>
    <mergeCell ref="M292:N292"/>
    <mergeCell ref="H293:I293"/>
    <mergeCell ref="K293:L293"/>
    <mergeCell ref="M293:N293"/>
    <mergeCell ref="E294:F294"/>
    <mergeCell ref="H294:I294"/>
    <mergeCell ref="K294:L294"/>
    <mergeCell ref="M294:N294"/>
    <mergeCell ref="E293:F293"/>
    <mergeCell ref="H295:I295"/>
    <mergeCell ref="M295:N295"/>
    <mergeCell ref="E296:F296"/>
    <mergeCell ref="H296:I296"/>
    <mergeCell ref="K296:L296"/>
    <mergeCell ref="M296:N296"/>
    <mergeCell ref="A307:D307"/>
    <mergeCell ref="B308:D308"/>
    <mergeCell ref="B311:D311"/>
    <mergeCell ref="B320:D320"/>
    <mergeCell ref="E320:F320"/>
    <mergeCell ref="H320:I320"/>
    <mergeCell ref="E307:F307"/>
    <mergeCell ref="H307:I307"/>
    <mergeCell ref="H309:I309"/>
    <mergeCell ref="H311:I311"/>
    <mergeCell ref="E319:F319"/>
    <mergeCell ref="H319:I319"/>
    <mergeCell ref="M323:N323"/>
    <mergeCell ref="A324:D324"/>
    <mergeCell ref="K324:L324"/>
    <mergeCell ref="E324:F324"/>
    <mergeCell ref="H324:I324"/>
    <mergeCell ref="M324:N324"/>
    <mergeCell ref="H321:I321"/>
    <mergeCell ref="K321:L321"/>
    <mergeCell ref="M321:N321"/>
    <mergeCell ref="A322:D322"/>
    <mergeCell ref="E322:F322"/>
    <mergeCell ref="H322:I322"/>
    <mergeCell ref="K322:L322"/>
    <mergeCell ref="M322:N322"/>
    <mergeCell ref="B321:D321"/>
    <mergeCell ref="E321:F321"/>
    <mergeCell ref="A325:D325"/>
    <mergeCell ref="A327:D327"/>
    <mergeCell ref="H327:I327"/>
    <mergeCell ref="K327:L327"/>
    <mergeCell ref="E325:F325"/>
    <mergeCell ref="H325:I325"/>
    <mergeCell ref="K325:L325"/>
    <mergeCell ref="E327:F327"/>
    <mergeCell ref="A323:D323"/>
    <mergeCell ref="E323:F323"/>
    <mergeCell ref="H323:I323"/>
    <mergeCell ref="K323:L323"/>
    <mergeCell ref="M325:N325"/>
    <mergeCell ref="J334:L335"/>
    <mergeCell ref="H366:I366"/>
    <mergeCell ref="K366:L366"/>
    <mergeCell ref="K353:L353"/>
    <mergeCell ref="E336:F336"/>
    <mergeCell ref="H336:I336"/>
    <mergeCell ref="E343:F343"/>
    <mergeCell ref="H343:I343"/>
    <mergeCell ref="K343:L343"/>
    <mergeCell ref="E333:F333"/>
    <mergeCell ref="H333:I333"/>
    <mergeCell ref="M333:N333"/>
    <mergeCell ref="A332:N332"/>
    <mergeCell ref="J333:L333"/>
    <mergeCell ref="M334:N335"/>
    <mergeCell ref="A334:D335"/>
    <mergeCell ref="E334:F335"/>
    <mergeCell ref="G334:G335"/>
    <mergeCell ref="H334:I335"/>
    <mergeCell ref="E344:F344"/>
    <mergeCell ref="M337:N337"/>
    <mergeCell ref="E342:F342"/>
    <mergeCell ref="H342:I342"/>
    <mergeCell ref="E365:F365"/>
    <mergeCell ref="H365:I365"/>
    <mergeCell ref="K365:L365"/>
    <mergeCell ref="M365:N365"/>
    <mergeCell ref="E366:F366"/>
    <mergeCell ref="M366:N366"/>
    <mergeCell ref="A336:D336"/>
    <mergeCell ref="B349:D349"/>
    <mergeCell ref="E362:F362"/>
    <mergeCell ref="H362:I362"/>
    <mergeCell ref="K362:L362"/>
    <mergeCell ref="M362:N362"/>
    <mergeCell ref="K350:L350"/>
    <mergeCell ref="M353:N353"/>
    <mergeCell ref="K336:L336"/>
    <mergeCell ref="K342:L342"/>
    <mergeCell ref="M342:N342"/>
    <mergeCell ref="E338:F338"/>
    <mergeCell ref="E341:F341"/>
    <mergeCell ref="H341:I341"/>
    <mergeCell ref="K341:L341"/>
    <mergeCell ref="E348:F348"/>
    <mergeCell ref="H348:I348"/>
    <mergeCell ref="K348:L348"/>
    <mergeCell ref="B367:D367"/>
    <mergeCell ref="E367:F367"/>
    <mergeCell ref="H367:I367"/>
    <mergeCell ref="K367:L367"/>
    <mergeCell ref="M367:N367"/>
    <mergeCell ref="B368:D368"/>
    <mergeCell ref="E368:F368"/>
    <mergeCell ref="H368:I368"/>
    <mergeCell ref="K368:L368"/>
    <mergeCell ref="M368:N368"/>
    <mergeCell ref="E371:F371"/>
    <mergeCell ref="H371:I371"/>
    <mergeCell ref="K371:L371"/>
    <mergeCell ref="M371:N371"/>
    <mergeCell ref="G373:H373"/>
    <mergeCell ref="B369:D369"/>
    <mergeCell ref="E369:F369"/>
    <mergeCell ref="H369:I369"/>
    <mergeCell ref="K369:L369"/>
    <mergeCell ref="M369:N369"/>
    <mergeCell ref="A370:D370"/>
    <mergeCell ref="E370:F370"/>
    <mergeCell ref="H370:I370"/>
    <mergeCell ref="K370:L370"/>
    <mergeCell ref="M370:N370"/>
    <mergeCell ref="E261:F261"/>
    <mergeCell ref="H261:I261"/>
    <mergeCell ref="K261:L261"/>
    <mergeCell ref="M261:N261"/>
    <mergeCell ref="B270:D270"/>
    <mergeCell ref="E270:F270"/>
    <mergeCell ref="H270:I270"/>
    <mergeCell ref="K270:L270"/>
    <mergeCell ref="M270:N270"/>
    <mergeCell ref="C261:D261"/>
    <mergeCell ref="M262:N262"/>
    <mergeCell ref="M263:N263"/>
    <mergeCell ref="M265:N265"/>
    <mergeCell ref="H266:I266"/>
    <mergeCell ref="K266:L266"/>
    <mergeCell ref="M266:N266"/>
    <mergeCell ref="E267:F267"/>
    <mergeCell ref="H267:I267"/>
    <mergeCell ref="K267:L267"/>
    <mergeCell ref="M267:N267"/>
    <mergeCell ref="E268:F268"/>
    <mergeCell ref="H268:I268"/>
    <mergeCell ref="K268:L268"/>
    <mergeCell ref="M268:N268"/>
  </mergeCells>
  <pageMargins left="0.51181102362204722" right="0" top="0.19685039370078741" bottom="0.11811023622047245" header="0.19685039370078741" footer="0.11811023622047245"/>
  <pageSetup scale="83" orientation="landscape" r:id="rId1"/>
  <headerFooter alignWithMargins="0">
    <oddFooter>&amp;LRF consolidé - Chiffrier modèle de consolidation - Organisme contrôlé D&amp;R2021-12-22               &amp;P</oddFooter>
  </headerFooter>
  <rowBreaks count="7" manualBreakCount="7">
    <brk id="48" max="16383" man="1"/>
    <brk id="103" max="16383" man="1"/>
    <brk id="147" max="16383" man="1"/>
    <brk id="183" max="16383" man="1"/>
    <brk id="216" max="16383" man="1"/>
    <brk id="248" max="16383" man="1"/>
    <brk id="28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339"/>
  <sheetViews>
    <sheetView topLeftCell="A288" zoomScaleNormal="100" zoomScaleSheetLayoutView="100" workbookViewId="0">
      <selection activeCell="I22" activeCellId="1" sqref="R11 I22"/>
    </sheetView>
  </sheetViews>
  <sheetFormatPr baseColWidth="10" defaultRowHeight="12.5" x14ac:dyDescent="0.25"/>
  <cols>
    <col min="1" max="3" width="2.26953125" style="6" customWidth="1"/>
    <col min="4" max="4" width="42.36328125" style="6" customWidth="1"/>
    <col min="5" max="12" width="10.7265625" style="9" customWidth="1"/>
    <col min="13" max="13" width="3.54296875" style="9" customWidth="1"/>
    <col min="14" max="15" width="10.26953125" style="9" customWidth="1"/>
    <col min="16" max="17" width="10.7265625" style="9" customWidth="1"/>
    <col min="18" max="18" width="12" bestFit="1" customWidth="1"/>
  </cols>
  <sheetData>
    <row r="1" spans="1:17" ht="17.25" customHeight="1" x14ac:dyDescent="0.25">
      <c r="A1" s="601" t="s">
        <v>275</v>
      </c>
      <c r="B1" s="602"/>
      <c r="C1" s="602"/>
      <c r="D1" s="602"/>
      <c r="E1" s="602"/>
      <c r="F1" s="602"/>
      <c r="G1" s="602"/>
      <c r="H1" s="602"/>
      <c r="I1" s="602"/>
      <c r="J1" s="602"/>
      <c r="K1" s="602"/>
      <c r="L1" s="602"/>
      <c r="M1" s="602"/>
      <c r="N1" s="602"/>
      <c r="O1" s="602"/>
      <c r="P1" s="602"/>
      <c r="Q1" s="603"/>
    </row>
    <row r="2" spans="1:17" s="51" customFormat="1" ht="13.5" customHeight="1" x14ac:dyDescent="0.25">
      <c r="A2" s="637" t="s">
        <v>151</v>
      </c>
      <c r="B2" s="638"/>
      <c r="C2" s="638"/>
      <c r="D2" s="639"/>
      <c r="E2" s="951" t="s">
        <v>196</v>
      </c>
      <c r="F2" s="952"/>
      <c r="G2" s="952"/>
      <c r="H2" s="952"/>
      <c r="I2" s="952"/>
      <c r="J2" s="952"/>
      <c r="K2" s="952"/>
      <c r="L2" s="953"/>
      <c r="M2" s="620" t="s">
        <v>233</v>
      </c>
      <c r="N2" s="621"/>
      <c r="O2" s="622"/>
      <c r="P2" s="620" t="s">
        <v>231</v>
      </c>
      <c r="Q2" s="622"/>
    </row>
    <row r="3" spans="1:17" s="51" customFormat="1" ht="12.75" customHeight="1" x14ac:dyDescent="0.25">
      <c r="A3" s="640"/>
      <c r="B3" s="641"/>
      <c r="C3" s="641"/>
      <c r="D3" s="642"/>
      <c r="E3" s="623" t="s">
        <v>161</v>
      </c>
      <c r="F3" s="625"/>
      <c r="G3" s="623" t="s">
        <v>162</v>
      </c>
      <c r="H3" s="625"/>
      <c r="I3" s="623" t="s">
        <v>192</v>
      </c>
      <c r="J3" s="625"/>
      <c r="K3" s="623" t="s">
        <v>242</v>
      </c>
      <c r="L3" s="625"/>
      <c r="M3" s="623"/>
      <c r="N3" s="624"/>
      <c r="O3" s="625"/>
      <c r="P3" s="623"/>
      <c r="Q3" s="625"/>
    </row>
    <row r="4" spans="1:17" x14ac:dyDescent="0.25">
      <c r="E4" s="18" t="s">
        <v>25</v>
      </c>
      <c r="F4" s="19" t="s">
        <v>26</v>
      </c>
      <c r="G4" s="18" t="s">
        <v>25</v>
      </c>
      <c r="H4" s="19" t="s">
        <v>26</v>
      </c>
      <c r="I4" s="18" t="s">
        <v>25</v>
      </c>
      <c r="J4" s="19" t="s">
        <v>26</v>
      </c>
      <c r="K4" s="18" t="s">
        <v>25</v>
      </c>
      <c r="L4" s="19" t="s">
        <v>26</v>
      </c>
      <c r="M4" s="26" t="s">
        <v>5</v>
      </c>
      <c r="N4" s="27" t="s">
        <v>25</v>
      </c>
      <c r="O4" s="19" t="s">
        <v>26</v>
      </c>
      <c r="P4" s="18" t="s">
        <v>25</v>
      </c>
      <c r="Q4" s="19" t="s">
        <v>26</v>
      </c>
    </row>
    <row r="5" spans="1:17" ht="14" x14ac:dyDescent="0.3">
      <c r="A5" s="47" t="s">
        <v>4</v>
      </c>
      <c r="B5" s="47"/>
      <c r="E5" s="20"/>
      <c r="F5" s="21"/>
      <c r="G5" s="20"/>
      <c r="H5" s="21"/>
      <c r="I5" s="20"/>
      <c r="J5" s="21"/>
      <c r="K5" s="20"/>
      <c r="L5" s="21"/>
      <c r="M5" s="20"/>
      <c r="N5" s="28"/>
      <c r="O5" s="21"/>
      <c r="P5" s="20"/>
      <c r="Q5" s="21"/>
    </row>
    <row r="6" spans="1:17" ht="13" x14ac:dyDescent="0.3">
      <c r="A6" s="48" t="s">
        <v>1</v>
      </c>
      <c r="B6" s="48"/>
      <c r="C6" s="11"/>
      <c r="D6" s="11"/>
      <c r="E6" s="31"/>
      <c r="F6" s="33"/>
      <c r="G6" s="31"/>
      <c r="H6" s="33"/>
      <c r="I6" s="31"/>
      <c r="J6" s="33"/>
      <c r="K6" s="31"/>
      <c r="L6" s="33"/>
      <c r="M6" s="31"/>
      <c r="N6" s="32"/>
      <c r="O6" s="33"/>
      <c r="P6" s="31"/>
      <c r="Q6" s="33"/>
    </row>
    <row r="7" spans="1:17" x14ac:dyDescent="0.25">
      <c r="C7" s="11" t="s">
        <v>258</v>
      </c>
      <c r="D7" s="11"/>
      <c r="E7" s="181" t="str">
        <f>'Org. contrôlé A'!M14</f>
        <v xml:space="preserve"> </v>
      </c>
      <c r="F7" s="238" t="str">
        <f>'Org. contrôlé A'!N14</f>
        <v xml:space="preserve"> </v>
      </c>
      <c r="G7" s="181" t="str">
        <f>'Org. contrôlé B'!M14</f>
        <v xml:space="preserve"> </v>
      </c>
      <c r="H7" s="238" t="str">
        <f>'Org. contrôlé B'!N14</f>
        <v xml:space="preserve"> </v>
      </c>
      <c r="I7" s="181" t="str">
        <f>'Org. contrôlé C'!M14</f>
        <v xml:space="preserve"> </v>
      </c>
      <c r="J7" s="238" t="str">
        <f>'Org. contrôlé C'!N14</f>
        <v xml:space="preserve"> </v>
      </c>
      <c r="K7" s="181" t="str">
        <f>'Org. contrôlé D'!M14</f>
        <v xml:space="preserve"> </v>
      </c>
      <c r="L7" s="238" t="str">
        <f>'Org. contrôlé D'!N14</f>
        <v xml:space="preserve"> </v>
      </c>
      <c r="M7" s="22"/>
      <c r="N7" s="29"/>
      <c r="O7" s="23"/>
      <c r="P7" s="239" t="str">
        <f>IF((+IF(E7=" ",0,E7)-IF(F7=" ",0,F7)+IF(G7=" ",0,G7)-IF(H7=" ",0,H7)+IF(I7=" ",0,I7)-IF(J7=" ",0,J7)+IF(K7=" ",0,K7)-IF(L7=" ",0,L7)+IF(N7=" ",0,N7)-IF(O7=" ",0,O7))&lt;=0," ",(+IF(E7=" ",0,E7)-IF(F7=" ",0,F7)+IF(G7=" ",0,G7)-IF(H7=" ",0,H7)+IF(I7=" ",0,I7)-IF(J7=" ",0,J7)+IF(K7=" ",0,K7)-IF(L7=" ",0,L7)+IF(N7=" ",0,N7)-IF(O7=" ",0,O7)))</f>
        <v xml:space="preserve"> </v>
      </c>
      <c r="Q7" s="240" t="str">
        <f>IF((-IF(E7=" ",0,E7)+IF(F7=" ",0,F7)-IF(G7=" ",0,G7)+IF(H7=" ",0,H7)-IF(I7=" ",0,I7)+IF(J7=" ",0,J7)-IF(K7=" ",0,K7)+IF(L7=" ",0,L7)-IF(N7=" ",0,N7)+IF(O7=" ",0,O7))&lt;=0," ",(-IF(E7=" ",0,E7)+IF(F7=" ",0,F7)-IF(G7=" ",0,G7)+IF(H7=" ",0,H7)-IF(I7=" ",0,I7)+IF(J7=" ",0,J7)-IF(K7=" ",0,K7)+IF(L7=" ",0,L7)-IF(N7=" ",0,N7)+IF(O7=" ",0,O7)))</f>
        <v xml:space="preserve"> </v>
      </c>
    </row>
    <row r="8" spans="1:17" x14ac:dyDescent="0.25">
      <c r="C8" s="12" t="s">
        <v>9</v>
      </c>
      <c r="D8" s="12"/>
      <c r="E8" s="181" t="str">
        <f>'Org. contrôlé A'!M15</f>
        <v xml:space="preserve"> </v>
      </c>
      <c r="F8" s="238" t="str">
        <f>'Org. contrôlé A'!N15</f>
        <v xml:space="preserve"> </v>
      </c>
      <c r="G8" s="181" t="str">
        <f>'Org. contrôlé B'!M15</f>
        <v xml:space="preserve"> </v>
      </c>
      <c r="H8" s="238" t="str">
        <f>'Org. contrôlé B'!N15</f>
        <v xml:space="preserve"> </v>
      </c>
      <c r="I8" s="181" t="str">
        <f>'Org. contrôlé C'!M15</f>
        <v xml:space="preserve"> </v>
      </c>
      <c r="J8" s="238" t="str">
        <f>'Org. contrôlé C'!N15</f>
        <v xml:space="preserve"> </v>
      </c>
      <c r="K8" s="181" t="str">
        <f>'Org. contrôlé D'!M15</f>
        <v xml:space="preserve"> </v>
      </c>
      <c r="L8" s="238" t="str">
        <f>'Org. contrôlé D'!N15</f>
        <v xml:space="preserve"> </v>
      </c>
      <c r="M8" s="24"/>
      <c r="N8" s="30"/>
      <c r="O8" s="25"/>
      <c r="P8" s="239" t="str">
        <f t="shared" ref="P8:P13" si="0">IF((+IF(E8=" ",0,E8)-IF(F8=" ",0,F8)+IF(G8=" ",0,G8)-IF(H8=" ",0,H8)+IF(I8=" ",0,I8)-IF(J8=" ",0,J8)+IF(K8=" ",0,K8)-IF(L8=" ",0,L8)+IF(N8=" ",0,N8)-IF(O8=" ",0,O8))&lt;=0," ",(+IF(E8=" ",0,E8)-IF(F8=" ",0,F8)+IF(G8=" ",0,G8)-IF(H8=" ",0,H8)+IF(I8=" ",0,I8)-IF(J8=" ",0,J8)+IF(K8=" ",0,K8)-IF(L8=" ",0,L8)+IF(N8=" ",0,N8)-IF(O8=" ",0,O8)))</f>
        <v xml:space="preserve"> </v>
      </c>
      <c r="Q8" s="240" t="str">
        <f t="shared" ref="Q8:Q13" si="1">IF((-IF(E8=" ",0,E8)+IF(F8=" ",0,F8)-IF(G8=" ",0,G8)+IF(H8=" ",0,H8)-IF(I8=" ",0,I8)+IF(J8=" ",0,J8)-IF(K8=" ",0,K8)+IF(L8=" ",0,L8)-IF(N8=" ",0,N8)+IF(O8=" ",0,O8))&lt;=0," ",(-IF(E8=" ",0,E8)+IF(F8=" ",0,F8)-IF(G8=" ",0,G8)+IF(H8=" ",0,H8)-IF(I8=" ",0,I8)+IF(J8=" ",0,J8)-IF(K8=" ",0,K8)+IF(L8=" ",0,L8)-IF(N8=" ",0,N8)+IF(O8=" ",0,O8)))</f>
        <v xml:space="preserve"> </v>
      </c>
    </row>
    <row r="9" spans="1:17" x14ac:dyDescent="0.25">
      <c r="C9" s="12" t="s">
        <v>13</v>
      </c>
      <c r="D9" s="12"/>
      <c r="E9" s="181" t="str">
        <f>'Org. contrôlé A'!M16</f>
        <v xml:space="preserve"> </v>
      </c>
      <c r="F9" s="238" t="str">
        <f>'Org. contrôlé A'!N16</f>
        <v xml:space="preserve"> </v>
      </c>
      <c r="G9" s="181" t="str">
        <f>'Org. contrôlé B'!M16</f>
        <v xml:space="preserve"> </v>
      </c>
      <c r="H9" s="238" t="str">
        <f>'Org. contrôlé B'!N16</f>
        <v xml:space="preserve"> </v>
      </c>
      <c r="I9" s="181" t="str">
        <f>'Org. contrôlé C'!M16</f>
        <v xml:space="preserve"> </v>
      </c>
      <c r="J9" s="238" t="str">
        <f>'Org. contrôlé C'!N16</f>
        <v xml:space="preserve"> </v>
      </c>
      <c r="K9" s="181" t="str">
        <f>'Org. contrôlé D'!M16</f>
        <v xml:space="preserve"> </v>
      </c>
      <c r="L9" s="238" t="str">
        <f>'Org. contrôlé D'!N16</f>
        <v xml:space="preserve"> </v>
      </c>
      <c r="M9" s="24"/>
      <c r="N9" s="30"/>
      <c r="O9" s="25"/>
      <c r="P9" s="239" t="str">
        <f t="shared" si="0"/>
        <v xml:space="preserve"> </v>
      </c>
      <c r="Q9" s="240" t="str">
        <f t="shared" si="1"/>
        <v xml:space="preserve"> </v>
      </c>
    </row>
    <row r="10" spans="1:17" ht="13" x14ac:dyDescent="0.3">
      <c r="C10" s="36" t="s">
        <v>212</v>
      </c>
      <c r="D10" s="37"/>
      <c r="E10" s="181" t="str">
        <f>'Org. contrôlé A'!M17</f>
        <v xml:space="preserve"> </v>
      </c>
      <c r="F10" s="238" t="str">
        <f>'Org. contrôlé A'!N17</f>
        <v xml:space="preserve"> </v>
      </c>
      <c r="G10" s="181" t="str">
        <f>'Org. contrôlé B'!M17</f>
        <v xml:space="preserve"> </v>
      </c>
      <c r="H10" s="238" t="str">
        <f>'Org. contrôlé B'!N17</f>
        <v xml:space="preserve"> </v>
      </c>
      <c r="I10" s="181" t="str">
        <f>'Org. contrôlé C'!M17</f>
        <v xml:space="preserve"> </v>
      </c>
      <c r="J10" s="238" t="str">
        <f>'Org. contrôlé C'!N17</f>
        <v xml:space="preserve"> </v>
      </c>
      <c r="K10" s="181" t="str">
        <f>'Org. contrôlé D'!M17</f>
        <v xml:space="preserve"> </v>
      </c>
      <c r="L10" s="238" t="str">
        <f>'Org. contrôlé D'!N17</f>
        <v xml:space="preserve"> </v>
      </c>
      <c r="M10" s="38"/>
      <c r="N10" s="40"/>
      <c r="O10" s="39"/>
      <c r="P10" s="239" t="str">
        <f t="shared" si="0"/>
        <v xml:space="preserve"> </v>
      </c>
      <c r="Q10" s="240" t="str">
        <f t="shared" si="1"/>
        <v xml:space="preserve"> </v>
      </c>
    </row>
    <row r="11" spans="1:17" ht="25.5" customHeight="1" x14ac:dyDescent="0.25">
      <c r="C11" s="577" t="s">
        <v>274</v>
      </c>
      <c r="D11" s="578"/>
      <c r="E11" s="181" t="str">
        <f>'Org. contrôlé A'!M18</f>
        <v xml:space="preserve"> </v>
      </c>
      <c r="F11" s="238" t="str">
        <f>'Org. contrôlé A'!N18</f>
        <v xml:space="preserve"> </v>
      </c>
      <c r="G11" s="181" t="str">
        <f>'Org. contrôlé B'!M18</f>
        <v xml:space="preserve"> </v>
      </c>
      <c r="H11" s="238" t="str">
        <f>'Org. contrôlé B'!N18</f>
        <v xml:space="preserve"> </v>
      </c>
      <c r="I11" s="181" t="str">
        <f>'Org. contrôlé C'!M18</f>
        <v xml:space="preserve"> </v>
      </c>
      <c r="J11" s="238" t="str">
        <f>'Org. contrôlé C'!N18</f>
        <v xml:space="preserve"> </v>
      </c>
      <c r="K11" s="181" t="str">
        <f>'Org. contrôlé D'!M18</f>
        <v xml:space="preserve"> </v>
      </c>
      <c r="L11" s="238" t="str">
        <f>'Org. contrôlé D'!N18</f>
        <v xml:space="preserve"> </v>
      </c>
      <c r="M11" s="38"/>
      <c r="N11" s="40"/>
      <c r="O11" s="39"/>
      <c r="P11" s="239" t="str">
        <f t="shared" si="0"/>
        <v xml:space="preserve"> </v>
      </c>
      <c r="Q11" s="240" t="str">
        <f t="shared" si="1"/>
        <v xml:space="preserve"> </v>
      </c>
    </row>
    <row r="12" spans="1:17" ht="13" x14ac:dyDescent="0.3">
      <c r="C12" s="41" t="s">
        <v>63</v>
      </c>
      <c r="D12" s="37"/>
      <c r="E12" s="181" t="str">
        <f>'Org. contrôlé A'!M19</f>
        <v xml:space="preserve"> </v>
      </c>
      <c r="F12" s="238" t="str">
        <f>'Org. contrôlé A'!N19</f>
        <v xml:space="preserve"> </v>
      </c>
      <c r="G12" s="181" t="str">
        <f>'Org. contrôlé B'!M19</f>
        <v xml:space="preserve"> </v>
      </c>
      <c r="H12" s="238" t="str">
        <f>'Org. contrôlé B'!N19</f>
        <v xml:space="preserve"> </v>
      </c>
      <c r="I12" s="181" t="str">
        <f>'Org. contrôlé C'!M19</f>
        <v xml:space="preserve"> </v>
      </c>
      <c r="J12" s="238" t="str">
        <f>'Org. contrôlé C'!N19</f>
        <v xml:space="preserve"> </v>
      </c>
      <c r="K12" s="181" t="str">
        <f>'Org. contrôlé D'!M19</f>
        <v xml:space="preserve"> </v>
      </c>
      <c r="L12" s="238" t="str">
        <f>'Org. contrôlé D'!N19</f>
        <v xml:space="preserve"> </v>
      </c>
      <c r="M12" s="38"/>
      <c r="N12" s="40"/>
      <c r="O12" s="39"/>
      <c r="P12" s="239" t="str">
        <f t="shared" si="0"/>
        <v xml:space="preserve"> </v>
      </c>
      <c r="Q12" s="240" t="str">
        <f t="shared" si="1"/>
        <v xml:space="preserve"> </v>
      </c>
    </row>
    <row r="13" spans="1:17" x14ac:dyDescent="0.25">
      <c r="C13" s="11" t="s">
        <v>11</v>
      </c>
      <c r="D13" s="11"/>
      <c r="E13" s="181" t="str">
        <f>'Org. contrôlé A'!M20</f>
        <v xml:space="preserve"> </v>
      </c>
      <c r="F13" s="238" t="str">
        <f>'Org. contrôlé A'!N20</f>
        <v xml:space="preserve"> </v>
      </c>
      <c r="G13" s="181" t="str">
        <f>'Org. contrôlé B'!M20</f>
        <v xml:space="preserve"> </v>
      </c>
      <c r="H13" s="238" t="str">
        <f>'Org. contrôlé B'!N20</f>
        <v xml:space="preserve"> </v>
      </c>
      <c r="I13" s="181" t="str">
        <f>'Org. contrôlé C'!M20</f>
        <v xml:space="preserve"> </v>
      </c>
      <c r="J13" s="238" t="str">
        <f>'Org. contrôlé C'!N20</f>
        <v xml:space="preserve"> </v>
      </c>
      <c r="K13" s="181" t="str">
        <f>'Org. contrôlé D'!M20</f>
        <v xml:space="preserve"> </v>
      </c>
      <c r="L13" s="238" t="str">
        <f>'Org. contrôlé D'!N20</f>
        <v xml:space="preserve"> </v>
      </c>
      <c r="M13" s="34"/>
      <c r="N13" s="29"/>
      <c r="O13" s="23"/>
      <c r="P13" s="239" t="str">
        <f t="shared" si="0"/>
        <v xml:space="preserve"> </v>
      </c>
      <c r="Q13" s="240" t="str">
        <f t="shared" si="1"/>
        <v xml:space="preserve"> </v>
      </c>
    </row>
    <row r="14" spans="1:17" ht="13" x14ac:dyDescent="0.3">
      <c r="A14" s="48" t="s">
        <v>3</v>
      </c>
      <c r="B14" s="48"/>
      <c r="C14" s="11"/>
      <c r="D14" s="11"/>
      <c r="E14" s="31"/>
      <c r="F14" s="33"/>
      <c r="G14" s="31"/>
      <c r="H14" s="33"/>
      <c r="I14" s="31"/>
      <c r="J14" s="33"/>
      <c r="K14" s="31"/>
      <c r="L14" s="33"/>
      <c r="M14" s="31"/>
      <c r="N14" s="32"/>
      <c r="O14" s="33"/>
      <c r="P14" s="31"/>
      <c r="Q14" s="33"/>
    </row>
    <row r="15" spans="1:17" ht="25.5" customHeight="1" x14ac:dyDescent="0.25">
      <c r="A15" s="7"/>
      <c r="B15" s="7"/>
      <c r="C15" s="556" t="s">
        <v>268</v>
      </c>
      <c r="D15" s="557"/>
      <c r="E15" s="181" t="str">
        <f>'Org. contrôlé A'!M22</f>
        <v xml:space="preserve"> </v>
      </c>
      <c r="F15" s="238" t="str">
        <f>'Org. contrôlé A'!N22</f>
        <v xml:space="preserve"> </v>
      </c>
      <c r="G15" s="181" t="str">
        <f>'Org. contrôlé B'!M22</f>
        <v xml:space="preserve"> </v>
      </c>
      <c r="H15" s="238" t="str">
        <f>'Org. contrôlé B'!N22</f>
        <v xml:space="preserve"> </v>
      </c>
      <c r="I15" s="181" t="str">
        <f>'Org. contrôlé C'!M22</f>
        <v xml:space="preserve"> </v>
      </c>
      <c r="J15" s="238" t="str">
        <f>'Org. contrôlé C'!N22</f>
        <v xml:space="preserve"> </v>
      </c>
      <c r="K15" s="181" t="str">
        <f>'Org. contrôlé D'!M22</f>
        <v xml:space="preserve"> </v>
      </c>
      <c r="L15" s="238" t="str">
        <f>'Org. contrôlé D'!N22</f>
        <v xml:space="preserve"> </v>
      </c>
      <c r="M15" s="22"/>
      <c r="N15" s="29"/>
      <c r="O15" s="23"/>
      <c r="P15" s="239" t="str">
        <f>IF((+IF(E15=" ",0,E15)-IF(F15=" ",0,F15)+IF(G15=" ",0,G15)-IF(H15=" ",0,H15)+IF(I15=" ",0,I15)-IF(J15=" ",0,J15)+IF(K15=" ",0,K15)-IF(L15=" ",0,L15)+IF(N15=" ",0,N15)-IF(O15=" ",0,O15))&lt;=0," ",(+IF(E15=" ",0,E15)-IF(F15=" ",0,F15)+IF(G15=" ",0,G15)-IF(H15=" ",0,H15)+IF(I15=" ",0,I15)-IF(J15=" ",0,J15)+IF(K15=" ",0,K15)-IF(L15=" ",0,L15)+IF(N15=" ",0,N15)-IF(O15=" ",0,O15)))</f>
        <v xml:space="preserve"> </v>
      </c>
      <c r="Q15" s="240" t="str">
        <f>IF((-IF(E15=" ",0,E15)+IF(F15=" ",0,F15)-IF(G15=" ",0,G15)+IF(H15=" ",0,H15)-IF(I15=" ",0,I15)+IF(J15=" ",0,J15)-IF(K15=" ",0,K15)+IF(L15=" ",0,L15)-IF(N15=" ",0,N15)+IF(O15=" ",0,O15))&lt;=0," ",(-IF(E15=" ",0,E15)+IF(F15=" ",0,F15)-IF(G15=" ",0,G15)+IF(H15=" ",0,H15)-IF(I15=" ",0,I15)+IF(J15=" ",0,J15)-IF(K15=" ",0,K15)+IF(L15=" ",0,L15)-IF(N15=" ",0,N15)+IF(O15=" ",0,O15)))</f>
        <v xml:space="preserve"> </v>
      </c>
    </row>
    <row r="16" spans="1:17" x14ac:dyDescent="0.25">
      <c r="C16" s="11" t="s">
        <v>60</v>
      </c>
      <c r="D16" s="11"/>
      <c r="E16" s="181" t="str">
        <f>'Org. contrôlé A'!M23</f>
        <v xml:space="preserve"> </v>
      </c>
      <c r="F16" s="238" t="str">
        <f>'Org. contrôlé A'!N23</f>
        <v xml:space="preserve"> </v>
      </c>
      <c r="G16" s="181" t="str">
        <f>'Org. contrôlé B'!M23</f>
        <v xml:space="preserve"> </v>
      </c>
      <c r="H16" s="238" t="str">
        <f>'Org. contrôlé B'!N23</f>
        <v xml:space="preserve"> </v>
      </c>
      <c r="I16" s="181" t="str">
        <f>'Org. contrôlé C'!M23</f>
        <v xml:space="preserve"> </v>
      </c>
      <c r="J16" s="238" t="str">
        <f>'Org. contrôlé C'!N23</f>
        <v xml:space="preserve"> </v>
      </c>
      <c r="K16" s="181" t="str">
        <f>'Org. contrôlé D'!M23</f>
        <v xml:space="preserve"> </v>
      </c>
      <c r="L16" s="238" t="str">
        <f>'Org. contrôlé D'!N23</f>
        <v xml:space="preserve"> </v>
      </c>
      <c r="M16" s="22"/>
      <c r="N16" s="29"/>
      <c r="O16" s="23"/>
      <c r="P16" s="239" t="str">
        <f>IF((+IF(E16=" ",0,E16)-IF(F16=" ",0,F16)+IF(G16=" ",0,G16)-IF(H16=" ",0,H16)+IF(I16=" ",0,I16)-IF(J16=" ",0,J16)+IF(K16=" ",0,K16)-IF(L16=" ",0,L16)+IF(N16=" ",0,N16)-IF(O16=" ",0,O16))&lt;=0," ",(+IF(E16=" ",0,E16)-IF(F16=" ",0,F16)+IF(G16=" ",0,G16)-IF(H16=" ",0,H16)+IF(I16=" ",0,I16)-IF(J16=" ",0,J16)+IF(K16=" ",0,K16)-IF(L16=" ",0,L16)+IF(N16=" ",0,N16)-IF(O16=" ",0,O16)))</f>
        <v xml:space="preserve"> </v>
      </c>
      <c r="Q16" s="240" t="str">
        <f>IF((-IF(E16=" ",0,E16)+IF(F16=" ",0,F16)-IF(G16=" ",0,G16)+IF(H16=" ",0,H16)-IF(I16=" ",0,I16)+IF(J16=" ",0,J16)-IF(K16=" ",0,K16)+IF(L16=" ",0,L16)-IF(N16=" ",0,N16)+IF(O16=" ",0,O16))&lt;=0," ",(-IF(E16=" ",0,E16)+IF(F16=" ",0,F16)-IF(G16=" ",0,G16)+IF(H16=" ",0,H16)-IF(I16=" ",0,I16)+IF(J16=" ",0,J16)-IF(K16=" ",0,K16)+IF(L16=" ",0,L16)-IF(N16=" ",0,N16)+IF(O16=" ",0,O16)))</f>
        <v xml:space="preserve"> </v>
      </c>
    </row>
    <row r="17" spans="1:17" x14ac:dyDescent="0.25">
      <c r="C17" s="11" t="s">
        <v>65</v>
      </c>
      <c r="D17" s="11"/>
      <c r="E17" s="181" t="str">
        <f>'Org. contrôlé A'!M24</f>
        <v xml:space="preserve"> </v>
      </c>
      <c r="F17" s="238" t="str">
        <f>'Org. contrôlé A'!N24</f>
        <v xml:space="preserve"> </v>
      </c>
      <c r="G17" s="181" t="str">
        <f>'Org. contrôlé B'!M24</f>
        <v xml:space="preserve"> </v>
      </c>
      <c r="H17" s="238" t="str">
        <f>'Org. contrôlé B'!N24</f>
        <v xml:space="preserve"> </v>
      </c>
      <c r="I17" s="181" t="str">
        <f>'Org. contrôlé C'!M24</f>
        <v xml:space="preserve"> </v>
      </c>
      <c r="J17" s="238" t="str">
        <f>'Org. contrôlé C'!N24</f>
        <v xml:space="preserve"> </v>
      </c>
      <c r="K17" s="181" t="str">
        <f>'Org. contrôlé D'!M24</f>
        <v xml:space="preserve"> </v>
      </c>
      <c r="L17" s="238" t="str">
        <f>'Org. contrôlé D'!N24</f>
        <v xml:space="preserve"> </v>
      </c>
      <c r="M17" s="22"/>
      <c r="N17" s="29"/>
      <c r="O17" s="23"/>
      <c r="P17" s="239" t="str">
        <f>IF((+IF(E17=" ",0,E17)-IF(F17=" ",0,F17)+IF(G17=" ",0,G17)-IF(H17=" ",0,H17)+IF(I17=" ",0,I17)-IF(J17=" ",0,J17)+IF(K17=" ",0,K17)-IF(L17=" ",0,L17)+IF(N17=" ",0,N17)-IF(O17=" ",0,O17))&lt;=0," ",(+IF(E17=" ",0,E17)-IF(F17=" ",0,F17)+IF(G17=" ",0,G17)-IF(H17=" ",0,H17)+IF(I17=" ",0,I17)-IF(J17=" ",0,J17)+IF(K17=" ",0,K17)-IF(L17=" ",0,L17)+IF(N17=" ",0,N17)-IF(O17=" ",0,O17)))</f>
        <v xml:space="preserve"> </v>
      </c>
      <c r="Q17" s="240" t="str">
        <f>IF((-IF(E17=" ",0,E17)+IF(F17=" ",0,F17)-IF(G17=" ",0,G17)+IF(H17=" ",0,H17)-IF(I17=" ",0,I17)+IF(J17=" ",0,J17)-IF(K17=" ",0,K17)+IF(L17=" ",0,L17)-IF(N17=" ",0,N17)+IF(O17=" ",0,O17))&lt;=0," ",(-IF(E17=" ",0,E17)+IF(F17=" ",0,F17)-IF(G17=" ",0,G17)+IF(H17=" ",0,H17)-IF(I17=" ",0,I17)+IF(J17=" ",0,J17)-IF(K17=" ",0,K17)+IF(L17=" ",0,L17)-IF(N17=" ",0,N17)+IF(O17=" ",0,O17)))</f>
        <v xml:space="preserve"> </v>
      </c>
    </row>
    <row r="18" spans="1:17" x14ac:dyDescent="0.25">
      <c r="C18" s="11" t="s">
        <v>28</v>
      </c>
      <c r="D18" s="11"/>
      <c r="E18" s="181" t="str">
        <f>'Org. contrôlé A'!M25</f>
        <v xml:space="preserve"> </v>
      </c>
      <c r="F18" s="238" t="str">
        <f>'Org. contrôlé A'!N25</f>
        <v xml:space="preserve"> </v>
      </c>
      <c r="G18" s="181" t="str">
        <f>'Org. contrôlé B'!M25</f>
        <v xml:space="preserve"> </v>
      </c>
      <c r="H18" s="238" t="str">
        <f>'Org. contrôlé B'!N25</f>
        <v xml:space="preserve"> </v>
      </c>
      <c r="I18" s="181" t="str">
        <f>'Org. contrôlé C'!M25</f>
        <v xml:space="preserve"> </v>
      </c>
      <c r="J18" s="238" t="str">
        <f>'Org. contrôlé C'!N25</f>
        <v xml:space="preserve"> </v>
      </c>
      <c r="K18" s="181" t="str">
        <f>'Org. contrôlé D'!M25</f>
        <v xml:space="preserve"> </v>
      </c>
      <c r="L18" s="238" t="str">
        <f>'Org. contrôlé D'!N25</f>
        <v xml:space="preserve"> </v>
      </c>
      <c r="M18" s="22"/>
      <c r="N18" s="29"/>
      <c r="O18" s="23"/>
      <c r="P18" s="239" t="str">
        <f>IF((+IF(E18=" ",0,E18)-IF(F18=" ",0,F18)+IF(G18=" ",0,G18)-IF(H18=" ",0,H18)+IF(I18=" ",0,I18)-IF(J18=" ",0,J18)+IF(K18=" ",0,K18)-IF(L18=" ",0,L18)+IF(N18=" ",0,N18)-IF(O18=" ",0,O18))&lt;=0," ",(+IF(E18=" ",0,E18)-IF(F18=" ",0,F18)+IF(G18=" ",0,G18)-IF(H18=" ",0,H18)+IF(I18=" ",0,I18)-IF(J18=" ",0,J18)+IF(K18=" ",0,K18)-IF(L18=" ",0,L18)+IF(N18=" ",0,N18)-IF(O18=" ",0,O18)))</f>
        <v xml:space="preserve"> </v>
      </c>
      <c r="Q18" s="240" t="str">
        <f>IF((-IF(E18=" ",0,E18)+IF(F18=" ",0,F18)-IF(G18=" ",0,G18)+IF(H18=" ",0,H18)-IF(I18=" ",0,I18)+IF(J18=" ",0,J18)-IF(K18=" ",0,K18)+IF(L18=" ",0,L18)-IF(N18=" ",0,N18)+IF(O18=" ",0,O18))&lt;=0," ",(-IF(E18=" ",0,E18)+IF(F18=" ",0,F18)-IF(G18=" ",0,G18)+IF(H18=" ",0,H18)-IF(I18=" ",0,I18)+IF(J18=" ",0,J18)-IF(K18=" ",0,K18)+IF(L18=" ",0,L18)-IF(N18=" ",0,N18)+IF(O18=" ",0,O18)))</f>
        <v xml:space="preserve"> </v>
      </c>
    </row>
    <row r="19" spans="1:17" x14ac:dyDescent="0.25">
      <c r="C19" s="11" t="s">
        <v>47</v>
      </c>
      <c r="D19" s="11"/>
      <c r="E19" s="31"/>
      <c r="F19" s="33"/>
      <c r="G19" s="31"/>
      <c r="H19" s="33"/>
      <c r="I19" s="31"/>
      <c r="J19" s="33"/>
      <c r="K19" s="31"/>
      <c r="L19" s="33"/>
      <c r="M19" s="31"/>
      <c r="N19" s="32"/>
      <c r="O19" s="33"/>
      <c r="P19" s="31"/>
      <c r="Q19" s="33"/>
    </row>
    <row r="20" spans="1:17" x14ac:dyDescent="0.25">
      <c r="C20" s="12"/>
      <c r="D20" s="11" t="s">
        <v>47</v>
      </c>
      <c r="E20" s="181" t="str">
        <f>'Org. contrôlé A'!M27</f>
        <v xml:space="preserve"> </v>
      </c>
      <c r="F20" s="238" t="str">
        <f>'Org. contrôlé A'!N27</f>
        <v xml:space="preserve"> </v>
      </c>
      <c r="G20" s="181" t="str">
        <f>'Org. contrôlé B'!M27</f>
        <v xml:space="preserve"> </v>
      </c>
      <c r="H20" s="238" t="str">
        <f>'Org. contrôlé B'!N27</f>
        <v xml:space="preserve"> </v>
      </c>
      <c r="I20" s="181" t="str">
        <f>'Org. contrôlé C'!M27</f>
        <v xml:space="preserve"> </v>
      </c>
      <c r="J20" s="238" t="str">
        <f>'Org. contrôlé C'!N27</f>
        <v xml:space="preserve"> </v>
      </c>
      <c r="K20" s="181" t="str">
        <f>'Org. contrôlé D'!M27</f>
        <v xml:space="preserve"> </v>
      </c>
      <c r="L20" s="238" t="str">
        <f>'Org. contrôlé D'!N27</f>
        <v xml:space="preserve"> </v>
      </c>
      <c r="M20" s="22"/>
      <c r="N20" s="29"/>
      <c r="O20" s="23"/>
      <c r="P20" s="239" t="str">
        <f>IF((+IF(E20=" ",0,E20)-IF(F20=" ",0,F20)+IF(G20=" ",0,G20)-IF(H20=" ",0,H20)+IF(I20=" ",0,I20)-IF(J20=" ",0,J20)+IF(K20=" ",0,K20)-IF(L20=" ",0,L20)+IF(N20=" ",0,N20)-IF(O20=" ",0,O20))&lt;=0," ",(+IF(E20=" ",0,E20)-IF(F20=" ",0,F20)+IF(G20=" ",0,G20)-IF(H20=" ",0,H20)+IF(I20=" ",0,I20)-IF(J20=" ",0,J20)+IF(K20=" ",0,K20)-IF(L20=" ",0,L20)+IF(N20=" ",0,N20)-IF(O20=" ",0,O20)))</f>
        <v xml:space="preserve"> </v>
      </c>
      <c r="Q20" s="240" t="str">
        <f>IF((-IF(E20=" ",0,E20)+IF(F20=" ",0,F20)-IF(G20=" ",0,G20)+IF(H20=" ",0,H20)-IF(I20=" ",0,I20)+IF(J20=" ",0,J20)-IF(K20=" ",0,K20)+IF(L20=" ",0,L20)-IF(N20=" ",0,N20)+IF(O20=" ",0,O20))&lt;=0," ",(-IF(E20=" ",0,E20)+IF(F20=" ",0,F20)-IF(G20=" ",0,G20)+IF(H20=" ",0,H20)-IF(I20=" ",0,I20)+IF(J20=" ",0,J20)-IF(K20=" ",0,K20)+IF(L20=" ",0,L20)-IF(N20=" ",0,N20)+IF(O20=" ",0,O20)))</f>
        <v xml:space="preserve"> </v>
      </c>
    </row>
    <row r="21" spans="1:17" x14ac:dyDescent="0.25">
      <c r="C21" s="61"/>
      <c r="D21" s="11" t="s">
        <v>95</v>
      </c>
      <c r="E21" s="181" t="str">
        <f>'Org. contrôlé A'!M28</f>
        <v xml:space="preserve"> </v>
      </c>
      <c r="F21" s="238" t="str">
        <f>'Org. contrôlé A'!N28</f>
        <v xml:space="preserve"> </v>
      </c>
      <c r="G21" s="181" t="str">
        <f>'Org. contrôlé B'!M28</f>
        <v xml:space="preserve"> </v>
      </c>
      <c r="H21" s="238" t="str">
        <f>'Org. contrôlé B'!N28</f>
        <v xml:space="preserve"> </v>
      </c>
      <c r="I21" s="181" t="str">
        <f>'Org. contrôlé C'!M28</f>
        <v xml:space="preserve"> </v>
      </c>
      <c r="J21" s="238" t="str">
        <f>'Org. contrôlé C'!N28</f>
        <v xml:space="preserve"> </v>
      </c>
      <c r="K21" s="181" t="str">
        <f>'Org. contrôlé D'!M28</f>
        <v xml:space="preserve"> </v>
      </c>
      <c r="L21" s="238" t="str">
        <f>'Org. contrôlé D'!N28</f>
        <v xml:space="preserve"> </v>
      </c>
      <c r="M21" s="22"/>
      <c r="N21" s="29"/>
      <c r="O21" s="23"/>
      <c r="P21" s="239" t="str">
        <f>IF((+IF(E21=" ",0,E21)-IF(F21=" ",0,F21)+IF(G21=" ",0,G21)-IF(H21=" ",0,H21)+IF(I21=" ",0,I21)-IF(J21=" ",0,J21)+IF(K21=" ",0,K21)-IF(L21=" ",0,L21)+IF(N21=" ",0,N21)-IF(O21=" ",0,O21))&lt;=0," ",(+IF(E21=" ",0,E21)-IF(F21=" ",0,F21)+IF(G21=" ",0,G21)-IF(H21=" ",0,H21)+IF(I21=" ",0,I21)-IF(J21=" ",0,J21)+IF(K21=" ",0,K21)-IF(L21=" ",0,L21)+IF(N21=" ",0,N21)-IF(O21=" ",0,O21)))</f>
        <v xml:space="preserve"> </v>
      </c>
      <c r="Q21" s="240" t="str">
        <f>IF((-IF(E21=" ",0,E21)+IF(F21=" ",0,F21)-IF(G21=" ",0,G21)+IF(H21=" ",0,H21)-IF(I21=" ",0,I21)+IF(J21=" ",0,J21)-IF(K21=" ",0,K21)+IF(L21=" ",0,L21)-IF(N21=" ",0,N21)+IF(O21=" ",0,O21))&lt;=0," ",(-IF(E21=" ",0,E21)+IF(F21=" ",0,F21)-IF(G21=" ",0,G21)+IF(H21=" ",0,H21)-IF(I21=" ",0,I21)+IF(J21=" ",0,J21)-IF(K21=" ",0,K21)+IF(L21=" ",0,L21)-IF(N21=" ",0,N21)+IF(O21=" ",0,O21)))</f>
        <v xml:space="preserve"> </v>
      </c>
    </row>
    <row r="22" spans="1:17" x14ac:dyDescent="0.25">
      <c r="C22" s="11" t="s">
        <v>12</v>
      </c>
      <c r="D22" s="11"/>
      <c r="E22" s="181" t="str">
        <f>'Org. contrôlé A'!M29</f>
        <v xml:space="preserve"> </v>
      </c>
      <c r="F22" s="238" t="str">
        <f>'Org. contrôlé A'!N29</f>
        <v xml:space="preserve"> </v>
      </c>
      <c r="G22" s="181" t="str">
        <f>'Org. contrôlé B'!M29</f>
        <v xml:space="preserve"> </v>
      </c>
      <c r="H22" s="238" t="str">
        <f>'Org. contrôlé B'!N29</f>
        <v xml:space="preserve"> </v>
      </c>
      <c r="I22" s="181" t="str">
        <f>'Org. contrôlé C'!M29</f>
        <v xml:space="preserve"> </v>
      </c>
      <c r="J22" s="238" t="str">
        <f>'Org. contrôlé C'!N29</f>
        <v xml:space="preserve"> </v>
      </c>
      <c r="K22" s="181" t="str">
        <f>'Org. contrôlé D'!M29</f>
        <v xml:space="preserve"> </v>
      </c>
      <c r="L22" s="238" t="str">
        <f>'Org. contrôlé D'!N29</f>
        <v xml:space="preserve"> </v>
      </c>
      <c r="M22" s="22"/>
      <c r="N22" s="29"/>
      <c r="O22" s="23"/>
      <c r="P22" s="239" t="str">
        <f>IF((+IF(E22=" ",0,E22)-IF(F22=" ",0,F22)+IF(G22=" ",0,G22)-IF(H22=" ",0,H22)+IF(I22=" ",0,I22)-IF(J22=" ",0,J22)+IF(K22=" ",0,K22)-IF(L22=" ",0,L22)+IF(N22=" ",0,N22)-IF(O22=" ",0,O22))&lt;=0," ",(+IF(E22=" ",0,E22)-IF(F22=" ",0,F22)+IF(G22=" ",0,G22)-IF(H22=" ",0,H22)+IF(I22=" ",0,I22)-IF(J22=" ",0,J22)+IF(K22=" ",0,K22)-IF(L22=" ",0,L22)+IF(N22=" ",0,N22)-IF(O22=" ",0,O22)))</f>
        <v xml:space="preserve"> </v>
      </c>
      <c r="Q22" s="240" t="str">
        <f>IF((-IF(E22=" ",0,E22)+IF(F22=" ",0,F22)-IF(G22=" ",0,G22)+IF(H22=" ",0,H22)-IF(I22=" ",0,I22)+IF(J22=" ",0,J22)-IF(K22=" ",0,K22)+IF(L22=" ",0,L22)-IF(N22=" ",0,N22)+IF(O22=" ",0,O22))&lt;=0," ",(-IF(E22=" ",0,E22)+IF(F22=" ",0,F22)-IF(G22=" ",0,G22)+IF(H22=" ",0,H22)-IF(I22=" ",0,I22)+IF(J22=" ",0,J22)-IF(K22=" ",0,K22)+IF(L22=" ",0,L22)-IF(N22=" ",0,N22)+IF(O22=" ",0,O22)))</f>
        <v xml:space="preserve"> </v>
      </c>
    </row>
    <row r="23" spans="1:17" x14ac:dyDescent="0.25">
      <c r="C23" s="14" t="s">
        <v>306</v>
      </c>
      <c r="D23" s="14"/>
      <c r="E23" s="181" t="str">
        <f>'Org. contrôlé A'!M30</f>
        <v xml:space="preserve"> </v>
      </c>
      <c r="F23" s="238" t="str">
        <f>'Org. contrôlé A'!N30</f>
        <v xml:space="preserve"> </v>
      </c>
      <c r="G23" s="181" t="str">
        <f>'Org. contrôlé B'!M30</f>
        <v xml:space="preserve"> </v>
      </c>
      <c r="H23" s="238" t="str">
        <f>'Org. contrôlé B'!N30</f>
        <v xml:space="preserve"> </v>
      </c>
      <c r="I23" s="181" t="str">
        <f>'Org. contrôlé C'!M30</f>
        <v xml:space="preserve"> </v>
      </c>
      <c r="J23" s="238" t="str">
        <f>'Org. contrôlé C'!N30</f>
        <v xml:space="preserve"> </v>
      </c>
      <c r="K23" s="181" t="str">
        <f>'Org. contrôlé D'!M30</f>
        <v xml:space="preserve"> </v>
      </c>
      <c r="L23" s="238" t="str">
        <f>'Org. contrôlé D'!N30</f>
        <v xml:space="preserve"> </v>
      </c>
      <c r="M23" s="22"/>
      <c r="N23" s="29"/>
      <c r="O23" s="23"/>
      <c r="P23" s="239" t="str">
        <f>IF((+IF(E23=" ",0,E23)-IF(F23=" ",0,F23)+IF(G23=" ",0,G23)-IF(H23=" ",0,H23)+IF(I23=" ",0,I23)-IF(J23=" ",0,J23)+IF(K23=" ",0,K23)-IF(L23=" ",0,L23)+IF(N23=" ",0,N23)-IF(O23=" ",0,O23))&lt;=0," ",(+IF(E23=" ",0,E23)-IF(F23=" ",0,F23)+IF(G23=" ",0,G23)-IF(H23=" ",0,H23)+IF(I23=" ",0,I23)-IF(J23=" ",0,J23)+IF(K23=" ",0,K23)-IF(L23=" ",0,L23)+IF(N23=" ",0,N23)-IF(O23=" ",0,O23)))</f>
        <v xml:space="preserve"> </v>
      </c>
      <c r="Q23" s="240" t="str">
        <f>IF((-IF(E23=" ",0,E23)+IF(F23=" ",0,F23)-IF(G23=" ",0,G23)+IF(H23=" ",0,H23)-IF(I23=" ",0,I23)+IF(J23=" ",0,J23)-IF(K23=" ",0,K23)+IF(L23=" ",0,L23)-IF(N23=" ",0,N23)+IF(O23=" ",0,O23))&lt;=0," ",(-IF(E23=" ",0,E23)+IF(F23=" ",0,F23)-IF(G23=" ",0,G23)+IF(H23=" ",0,H23)-IF(I23=" ",0,I23)+IF(J23=" ",0,J23)-IF(K23=" ",0,K23)+IF(L23=" ",0,L23)-IF(N23=" ",0,N23)+IF(O23=" ",0,O23)))</f>
        <v xml:space="preserve"> </v>
      </c>
    </row>
    <row r="24" spans="1:17" ht="13" x14ac:dyDescent="0.3">
      <c r="A24" s="48" t="s">
        <v>2</v>
      </c>
      <c r="B24" s="48"/>
      <c r="C24" s="11"/>
      <c r="D24" s="11"/>
      <c r="E24" s="31"/>
      <c r="F24" s="33"/>
      <c r="G24" s="31"/>
      <c r="H24" s="33"/>
      <c r="I24" s="31"/>
      <c r="J24" s="33"/>
      <c r="K24" s="31"/>
      <c r="L24" s="33"/>
      <c r="M24" s="31"/>
      <c r="N24" s="32"/>
      <c r="O24" s="33"/>
      <c r="P24" s="31"/>
      <c r="Q24" s="33"/>
    </row>
    <row r="25" spans="1:17" x14ac:dyDescent="0.25">
      <c r="C25" s="11" t="s">
        <v>332</v>
      </c>
      <c r="D25" s="11"/>
      <c r="E25" s="31"/>
      <c r="F25" s="33"/>
      <c r="G25" s="31"/>
      <c r="H25" s="33"/>
      <c r="I25" s="31"/>
      <c r="J25" s="33"/>
      <c r="K25" s="31"/>
      <c r="L25" s="33"/>
      <c r="M25" s="31"/>
      <c r="N25" s="32"/>
      <c r="O25" s="33"/>
      <c r="P25" s="31"/>
      <c r="Q25" s="33"/>
    </row>
    <row r="26" spans="1:17" x14ac:dyDescent="0.25">
      <c r="C26" s="12"/>
      <c r="D26" s="11" t="s">
        <v>66</v>
      </c>
      <c r="E26" s="181" t="str">
        <f>'Org. contrôlé A'!M33</f>
        <v xml:space="preserve"> </v>
      </c>
      <c r="F26" s="238" t="str">
        <f>'Org. contrôlé A'!N33</f>
        <v xml:space="preserve"> </v>
      </c>
      <c r="G26" s="181" t="str">
        <f>'Org. contrôlé B'!M33</f>
        <v xml:space="preserve"> </v>
      </c>
      <c r="H26" s="238" t="str">
        <f>'Org. contrôlé B'!N33</f>
        <v xml:space="preserve"> </v>
      </c>
      <c r="I26" s="181" t="str">
        <f>'Org. contrôlé C'!M33</f>
        <v xml:space="preserve"> </v>
      </c>
      <c r="J26" s="238" t="str">
        <f>'Org. contrôlé C'!N33</f>
        <v xml:space="preserve"> </v>
      </c>
      <c r="K26" s="181" t="str">
        <f>'Org. contrôlé D'!M33</f>
        <v xml:space="preserve"> </v>
      </c>
      <c r="L26" s="238" t="str">
        <f>'Org. contrôlé D'!N33</f>
        <v xml:space="preserve"> </v>
      </c>
      <c r="M26" s="22"/>
      <c r="N26" s="29"/>
      <c r="O26" s="23"/>
      <c r="P26" s="239" t="str">
        <f t="shared" ref="P26:P31" si="2">IF((+IF(E26=" ",0,E26)-IF(F26=" ",0,F26)+IF(G26=" ",0,G26)-IF(H26=" ",0,H26)+IF(I26=" ",0,I26)-IF(J26=" ",0,J26)+IF(K26=" ",0,K26)-IF(L26=" ",0,L26)+IF(N26=" ",0,N26)-IF(O26=" ",0,O26))&lt;=0," ",(+IF(E26=" ",0,E26)-IF(F26=" ",0,F26)+IF(G26=" ",0,G26)-IF(H26=" ",0,H26)+IF(I26=" ",0,I26)-IF(J26=" ",0,J26)+IF(K26=" ",0,K26)-IF(L26=" ",0,L26)+IF(N26=" ",0,N26)-IF(O26=" ",0,O26)))</f>
        <v xml:space="preserve"> </v>
      </c>
      <c r="Q26" s="240" t="str">
        <f t="shared" ref="Q26:Q31" si="3">IF((-IF(E26=" ",0,E26)+IF(F26=" ",0,F26)-IF(G26=" ",0,G26)+IF(H26=" ",0,H26)-IF(I26=" ",0,I26)+IF(J26=" ",0,J26)-IF(K26=" ",0,K26)+IF(L26=" ",0,L26)-IF(N26=" ",0,N26)+IF(O26=" ",0,O26))&lt;=0," ",(-IF(E26=" ",0,E26)+IF(F26=" ",0,F26)-IF(G26=" ",0,G26)+IF(H26=" ",0,H26)-IF(I26=" ",0,I26)+IF(J26=" ",0,J26)-IF(K26=" ",0,K26)+IF(L26=" ",0,L26)-IF(N26=" ",0,N26)+IF(O26=" ",0,O26)))</f>
        <v xml:space="preserve"> </v>
      </c>
    </row>
    <row r="27" spans="1:17" x14ac:dyDescent="0.25">
      <c r="C27" s="61"/>
      <c r="D27" s="11" t="s">
        <v>67</v>
      </c>
      <c r="E27" s="181" t="str">
        <f>'Org. contrôlé A'!M34</f>
        <v xml:space="preserve"> </v>
      </c>
      <c r="F27" s="238" t="str">
        <f>'Org. contrôlé A'!N34</f>
        <v xml:space="preserve"> </v>
      </c>
      <c r="G27" s="181" t="str">
        <f>'Org. contrôlé B'!M34</f>
        <v xml:space="preserve"> </v>
      </c>
      <c r="H27" s="238" t="str">
        <f>'Org. contrôlé B'!N34</f>
        <v xml:space="preserve"> </v>
      </c>
      <c r="I27" s="181" t="str">
        <f>'Org. contrôlé C'!M34</f>
        <v xml:space="preserve"> </v>
      </c>
      <c r="J27" s="238" t="str">
        <f>'Org. contrôlé C'!N34</f>
        <v xml:space="preserve"> </v>
      </c>
      <c r="K27" s="181" t="str">
        <f>'Org. contrôlé D'!M34</f>
        <v xml:space="preserve"> </v>
      </c>
      <c r="L27" s="238" t="str">
        <f>'Org. contrôlé D'!N34</f>
        <v xml:space="preserve"> </v>
      </c>
      <c r="M27" s="22"/>
      <c r="N27" s="29"/>
      <c r="O27" s="23"/>
      <c r="P27" s="239" t="str">
        <f t="shared" si="2"/>
        <v xml:space="preserve"> </v>
      </c>
      <c r="Q27" s="240" t="str">
        <f t="shared" si="3"/>
        <v xml:space="preserve"> </v>
      </c>
    </row>
    <row r="28" spans="1:17" x14ac:dyDescent="0.25">
      <c r="C28" s="11" t="s">
        <v>0</v>
      </c>
      <c r="D28" s="11"/>
      <c r="E28" s="181" t="str">
        <f>'Org. contrôlé A'!M35</f>
        <v xml:space="preserve"> </v>
      </c>
      <c r="F28" s="238" t="str">
        <f>'Org. contrôlé A'!N35</f>
        <v xml:space="preserve"> </v>
      </c>
      <c r="G28" s="181" t="str">
        <f>'Org. contrôlé B'!M35</f>
        <v xml:space="preserve"> </v>
      </c>
      <c r="H28" s="238" t="str">
        <f>'Org. contrôlé B'!N35</f>
        <v xml:space="preserve"> </v>
      </c>
      <c r="I28" s="181" t="str">
        <f>'Org. contrôlé C'!M35</f>
        <v xml:space="preserve"> </v>
      </c>
      <c r="J28" s="238" t="str">
        <f>'Org. contrôlé C'!N35</f>
        <v xml:space="preserve"> </v>
      </c>
      <c r="K28" s="181" t="str">
        <f>'Org. contrôlé D'!M35</f>
        <v xml:space="preserve"> </v>
      </c>
      <c r="L28" s="238" t="str">
        <f>'Org. contrôlé D'!N35</f>
        <v xml:space="preserve"> </v>
      </c>
      <c r="M28" s="34"/>
      <c r="N28" s="29"/>
      <c r="O28" s="23"/>
      <c r="P28" s="239" t="str">
        <f t="shared" si="2"/>
        <v xml:space="preserve"> </v>
      </c>
      <c r="Q28" s="240" t="str">
        <f t="shared" si="3"/>
        <v xml:space="preserve"> </v>
      </c>
    </row>
    <row r="29" spans="1:17" x14ac:dyDescent="0.25">
      <c r="C29" s="11" t="s">
        <v>44</v>
      </c>
      <c r="D29" s="11"/>
      <c r="E29" s="181" t="str">
        <f>'Org. contrôlé A'!M36</f>
        <v xml:space="preserve"> </v>
      </c>
      <c r="F29" s="238" t="str">
        <f>'Org. contrôlé A'!N36</f>
        <v xml:space="preserve"> </v>
      </c>
      <c r="G29" s="181" t="str">
        <f>'Org. contrôlé B'!M36</f>
        <v xml:space="preserve"> </v>
      </c>
      <c r="H29" s="238" t="str">
        <f>'Org. contrôlé B'!N36</f>
        <v xml:space="preserve"> </v>
      </c>
      <c r="I29" s="181" t="str">
        <f>'Org. contrôlé C'!M36</f>
        <v xml:space="preserve"> </v>
      </c>
      <c r="J29" s="238" t="str">
        <f>'Org. contrôlé C'!N36</f>
        <v xml:space="preserve"> </v>
      </c>
      <c r="K29" s="181" t="str">
        <f>'Org. contrôlé D'!M36</f>
        <v xml:space="preserve"> </v>
      </c>
      <c r="L29" s="238" t="str">
        <f>'Org. contrôlé D'!N36</f>
        <v xml:space="preserve"> </v>
      </c>
      <c r="M29" s="22"/>
      <c r="N29" s="29"/>
      <c r="O29" s="23"/>
      <c r="P29" s="239" t="str">
        <f t="shared" si="2"/>
        <v xml:space="preserve"> </v>
      </c>
      <c r="Q29" s="240" t="str">
        <f t="shared" si="3"/>
        <v xml:space="preserve"> </v>
      </c>
    </row>
    <row r="30" spans="1:17" x14ac:dyDescent="0.25">
      <c r="C30" s="11" t="s">
        <v>319</v>
      </c>
      <c r="D30" s="11"/>
      <c r="E30" s="181" t="str">
        <f>'Org. contrôlé A'!M37</f>
        <v xml:space="preserve"> </v>
      </c>
      <c r="F30" s="238" t="str">
        <f>'Org. contrôlé A'!N37</f>
        <v xml:space="preserve"> </v>
      </c>
      <c r="G30" s="181" t="str">
        <f>'Org. contrôlé B'!M37</f>
        <v xml:space="preserve"> </v>
      </c>
      <c r="H30" s="238" t="str">
        <f>'Org. contrôlé B'!N37</f>
        <v xml:space="preserve"> </v>
      </c>
      <c r="I30" s="181" t="str">
        <f>'Org. contrôlé C'!M37</f>
        <v xml:space="preserve"> </v>
      </c>
      <c r="J30" s="238" t="str">
        <f>'Org. contrôlé C'!N37</f>
        <v xml:space="preserve"> </v>
      </c>
      <c r="K30" s="181" t="str">
        <f>'Org. contrôlé D'!M37</f>
        <v xml:space="preserve"> </v>
      </c>
      <c r="L30" s="238" t="str">
        <f>'Org. contrôlé D'!N37</f>
        <v xml:space="preserve"> </v>
      </c>
      <c r="M30" s="22"/>
      <c r="N30" s="29"/>
      <c r="O30" s="23"/>
      <c r="P30" s="239" t="str">
        <f t="shared" si="2"/>
        <v xml:space="preserve"> </v>
      </c>
      <c r="Q30" s="240" t="str">
        <f t="shared" si="3"/>
        <v xml:space="preserve"> </v>
      </c>
    </row>
    <row r="31" spans="1:17" x14ac:dyDescent="0.25">
      <c r="A31" s="8"/>
      <c r="B31" s="8"/>
      <c r="C31" s="11" t="s">
        <v>23</v>
      </c>
      <c r="D31" s="11"/>
      <c r="E31" s="181" t="str">
        <f>'Org. contrôlé A'!M38</f>
        <v xml:space="preserve"> </v>
      </c>
      <c r="F31" s="238" t="str">
        <f>'Org. contrôlé A'!N38</f>
        <v xml:space="preserve"> </v>
      </c>
      <c r="G31" s="181" t="str">
        <f>'Org. contrôlé B'!M38</f>
        <v xml:space="preserve"> </v>
      </c>
      <c r="H31" s="238" t="str">
        <f>'Org. contrôlé B'!N38</f>
        <v xml:space="preserve"> </v>
      </c>
      <c r="I31" s="181" t="str">
        <f>'Org. contrôlé C'!M38</f>
        <v xml:space="preserve"> </v>
      </c>
      <c r="J31" s="238" t="str">
        <f>'Org. contrôlé C'!N38</f>
        <v xml:space="preserve"> </v>
      </c>
      <c r="K31" s="181" t="str">
        <f>'Org. contrôlé D'!M38</f>
        <v xml:space="preserve"> </v>
      </c>
      <c r="L31" s="238" t="str">
        <f>'Org. contrôlé D'!N38</f>
        <v xml:space="preserve"> </v>
      </c>
      <c r="M31" s="24"/>
      <c r="N31" s="30"/>
      <c r="O31" s="23"/>
      <c r="P31" s="239" t="str">
        <f t="shared" si="2"/>
        <v xml:space="preserve"> </v>
      </c>
      <c r="Q31" s="240" t="str">
        <f t="shared" si="3"/>
        <v xml:space="preserve"> </v>
      </c>
    </row>
    <row r="32" spans="1:17" x14ac:dyDescent="0.25">
      <c r="A32" s="174" t="s">
        <v>190</v>
      </c>
      <c r="B32" s="174"/>
      <c r="C32" s="174"/>
      <c r="D32" s="174"/>
      <c r="E32" s="241">
        <f t="shared" ref="E32:L32" si="4">SUM(E7:E31)</f>
        <v>0</v>
      </c>
      <c r="F32" s="242">
        <f t="shared" si="4"/>
        <v>0</v>
      </c>
      <c r="G32" s="241">
        <f t="shared" si="4"/>
        <v>0</v>
      </c>
      <c r="H32" s="242">
        <f t="shared" si="4"/>
        <v>0</v>
      </c>
      <c r="I32" s="241">
        <f t="shared" si="4"/>
        <v>0</v>
      </c>
      <c r="J32" s="242">
        <f t="shared" si="4"/>
        <v>0</v>
      </c>
      <c r="K32" s="241">
        <f t="shared" si="4"/>
        <v>0</v>
      </c>
      <c r="L32" s="242">
        <f t="shared" si="4"/>
        <v>0</v>
      </c>
      <c r="M32" s="241"/>
      <c r="N32" s="244">
        <f>SUM(N7:N31)</f>
        <v>0</v>
      </c>
      <c r="O32" s="242">
        <f>SUM(O7:O31)</f>
        <v>0</v>
      </c>
      <c r="P32" s="241">
        <f>SUM(P7:P31)</f>
        <v>0</v>
      </c>
      <c r="Q32" s="242">
        <f>SUM(Q7:Q31)</f>
        <v>0</v>
      </c>
    </row>
    <row r="33" spans="1:17" x14ac:dyDescent="0.25">
      <c r="A33" s="8"/>
      <c r="B33" s="8"/>
      <c r="C33" s="8"/>
      <c r="D33" s="8"/>
      <c r="E33" s="10"/>
      <c r="F33" s="10"/>
      <c r="G33" s="10"/>
      <c r="H33" s="10"/>
      <c r="I33" s="10"/>
      <c r="J33" s="10"/>
      <c r="K33" s="10"/>
      <c r="L33" s="10"/>
      <c r="M33" s="10"/>
      <c r="N33" s="10"/>
      <c r="O33" s="10"/>
      <c r="P33" s="10"/>
      <c r="Q33" s="10"/>
    </row>
    <row r="34" spans="1:17" ht="17.25" customHeight="1" x14ac:dyDescent="0.25">
      <c r="A34" s="601" t="s">
        <v>276</v>
      </c>
      <c r="B34" s="602"/>
      <c r="C34" s="602"/>
      <c r="D34" s="602"/>
      <c r="E34" s="602"/>
      <c r="F34" s="602"/>
      <c r="G34" s="602"/>
      <c r="H34" s="602"/>
      <c r="I34" s="602"/>
      <c r="J34" s="602"/>
      <c r="K34" s="602"/>
      <c r="L34" s="602"/>
      <c r="M34" s="602"/>
      <c r="N34" s="602"/>
      <c r="O34" s="602"/>
      <c r="P34" s="602"/>
      <c r="Q34" s="603"/>
    </row>
    <row r="35" spans="1:17" s="51" customFormat="1" ht="13.5" customHeight="1" x14ac:dyDescent="0.25">
      <c r="A35" s="637" t="s">
        <v>151</v>
      </c>
      <c r="B35" s="638"/>
      <c r="C35" s="638"/>
      <c r="D35" s="639"/>
      <c r="E35" s="951" t="s">
        <v>196</v>
      </c>
      <c r="F35" s="952"/>
      <c r="G35" s="952"/>
      <c r="H35" s="952"/>
      <c r="I35" s="952"/>
      <c r="J35" s="952"/>
      <c r="K35" s="952"/>
      <c r="L35" s="953"/>
      <c r="M35" s="620" t="s">
        <v>233</v>
      </c>
      <c r="N35" s="621"/>
      <c r="O35" s="622"/>
      <c r="P35" s="620" t="s">
        <v>231</v>
      </c>
      <c r="Q35" s="622"/>
    </row>
    <row r="36" spans="1:17" s="51" customFormat="1" ht="13.5" customHeight="1" x14ac:dyDescent="0.25">
      <c r="A36" s="640"/>
      <c r="B36" s="641"/>
      <c r="C36" s="641"/>
      <c r="D36" s="642"/>
      <c r="E36" s="623" t="s">
        <v>161</v>
      </c>
      <c r="F36" s="625"/>
      <c r="G36" s="623" t="s">
        <v>162</v>
      </c>
      <c r="H36" s="625"/>
      <c r="I36" s="623" t="s">
        <v>192</v>
      </c>
      <c r="J36" s="625"/>
      <c r="K36" s="623" t="s">
        <v>242</v>
      </c>
      <c r="L36" s="625"/>
      <c r="M36" s="623"/>
      <c r="N36" s="624"/>
      <c r="O36" s="625"/>
      <c r="P36" s="623"/>
      <c r="Q36" s="625"/>
    </row>
    <row r="37" spans="1:17" x14ac:dyDescent="0.25">
      <c r="E37" s="18" t="s">
        <v>25</v>
      </c>
      <c r="F37" s="19" t="s">
        <v>26</v>
      </c>
      <c r="G37" s="18" t="s">
        <v>25</v>
      </c>
      <c r="H37" s="19" t="s">
        <v>26</v>
      </c>
      <c r="I37" s="18" t="s">
        <v>25</v>
      </c>
      <c r="J37" s="19" t="s">
        <v>26</v>
      </c>
      <c r="K37" s="18" t="s">
        <v>25</v>
      </c>
      <c r="L37" s="19" t="s">
        <v>26</v>
      </c>
      <c r="M37" s="26" t="s">
        <v>5</v>
      </c>
      <c r="N37" s="27" t="s">
        <v>25</v>
      </c>
      <c r="O37" s="19" t="s">
        <v>26</v>
      </c>
      <c r="P37" s="18" t="s">
        <v>25</v>
      </c>
      <c r="Q37" s="19" t="s">
        <v>26</v>
      </c>
    </row>
    <row r="38" spans="1:17" ht="14" x14ac:dyDescent="0.3">
      <c r="A38" s="47" t="s">
        <v>97</v>
      </c>
      <c r="B38" s="47"/>
      <c r="E38" s="423"/>
      <c r="F38" s="409"/>
      <c r="G38" s="423"/>
      <c r="H38" s="409"/>
      <c r="I38" s="423"/>
      <c r="J38" s="409"/>
      <c r="K38" s="423"/>
      <c r="L38" s="409"/>
      <c r="M38" s="20"/>
      <c r="N38" s="416"/>
      <c r="O38" s="409"/>
      <c r="P38" s="423"/>
      <c r="Q38" s="409"/>
    </row>
    <row r="39" spans="1:17" ht="13" x14ac:dyDescent="0.3">
      <c r="A39" s="49" t="s">
        <v>158</v>
      </c>
      <c r="B39" s="49"/>
      <c r="C39" s="11"/>
      <c r="D39" s="11"/>
      <c r="E39" s="444"/>
      <c r="F39" s="435"/>
      <c r="G39" s="444"/>
      <c r="H39" s="435"/>
      <c r="I39" s="444"/>
      <c r="J39" s="435"/>
      <c r="K39" s="444"/>
      <c r="L39" s="435"/>
      <c r="M39" s="31"/>
      <c r="N39" s="439"/>
      <c r="O39" s="435"/>
      <c r="P39" s="444"/>
      <c r="Q39" s="435"/>
    </row>
    <row r="40" spans="1:17" x14ac:dyDescent="0.25">
      <c r="A40" s="16"/>
      <c r="B40" s="93" t="s">
        <v>82</v>
      </c>
      <c r="C40" s="94"/>
      <c r="D40" s="95"/>
      <c r="E40" s="444"/>
      <c r="F40" s="435"/>
      <c r="G40" s="481"/>
      <c r="H40" s="482"/>
      <c r="I40" s="444"/>
      <c r="J40" s="435"/>
      <c r="K40" s="444"/>
      <c r="L40" s="435"/>
      <c r="M40" s="31"/>
      <c r="N40" s="439"/>
      <c r="O40" s="435"/>
      <c r="P40" s="444"/>
      <c r="Q40" s="435"/>
    </row>
    <row r="41" spans="1:17" x14ac:dyDescent="0.25">
      <c r="C41" s="11" t="s">
        <v>159</v>
      </c>
      <c r="D41" s="11"/>
      <c r="E41" s="483" t="str">
        <f>'Org. contrôlé A'!M57</f>
        <v xml:space="preserve"> </v>
      </c>
      <c r="F41" s="484" t="str">
        <f>'Org. contrôlé A'!N57</f>
        <v xml:space="preserve"> </v>
      </c>
      <c r="G41" s="483" t="str">
        <f>'Org. contrôlé B'!M57</f>
        <v xml:space="preserve"> </v>
      </c>
      <c r="H41" s="484" t="str">
        <f>'Org. contrôlé B'!N57</f>
        <v xml:space="preserve"> </v>
      </c>
      <c r="I41" s="483" t="str">
        <f>'Org. contrôlé C'!M57</f>
        <v xml:space="preserve"> </v>
      </c>
      <c r="J41" s="484" t="str">
        <f>'Org. contrôlé C'!N57</f>
        <v xml:space="preserve"> </v>
      </c>
      <c r="K41" s="483" t="str">
        <f>'Org. contrôlé D'!M57</f>
        <v xml:space="preserve"> </v>
      </c>
      <c r="L41" s="484" t="str">
        <f>'Org. contrôlé D'!N57</f>
        <v xml:space="preserve"> </v>
      </c>
      <c r="M41" s="31"/>
      <c r="N41" s="439"/>
      <c r="O41" s="435"/>
      <c r="P41" s="489" t="str">
        <f>IF((+IF(E41=" ",0,E41)-IF(F41=" ",0,F41)+IF(G41=" ",0,G41)-IF(H41=" ",0,H41)+IF(I41=" ",0,I41)-IF(J41=" ",0,J41)+IF(K41=" ",0,K41)-IF(L41=" ",0,L41)+IF(N41=" ",0,N41)-IF(O41=" ",0,O41))&lt;=0," ",(+IF(E41=" ",0,E41)-IF(F41=" ",0,F41)+IF(G41=" ",0,G41)-IF(H41=" ",0,H41)+IF(I41=" ",0,I41)-IF(J41=" ",0,J41)+IF(K41=" ",0,K41)-IF(L41=" ",0,L41)+IF(N41=" ",0,N41)-IF(O41=" ",0,O41)))</f>
        <v xml:space="preserve"> </v>
      </c>
      <c r="Q41" s="490" t="str">
        <f>IF((-IF(E41=" ",0,E41)+IF(F41=" ",0,F41)-IF(G41=" ",0,G41)+IF(H41=" ",0,H41)-IF(I41=" ",0,I41)+IF(J41=" ",0,J41)-IF(K41=" ",0,K41)+IF(L41=" ",0,L41)-IF(N41=" ",0,N41)+IF(O41=" ",0,O41))&lt;=0," ",(-IF(E41=" ",0,E41)+IF(F41=" ",0,F41)-IF(G41=" ",0,G41)+IF(H41=" ",0,H41)-IF(I41=" ",0,I41)+IF(J41=" ",0,J41)-IF(K41=" ",0,K41)+IF(L41=" ",0,L41)-IF(N41=" ",0,N41)+IF(O41=" ",0,O41)))</f>
        <v xml:space="preserve"> </v>
      </c>
    </row>
    <row r="42" spans="1:17" x14ac:dyDescent="0.25">
      <c r="C42" s="12" t="s">
        <v>334</v>
      </c>
      <c r="D42" s="12"/>
      <c r="E42" s="483" t="str">
        <f>'Org. contrôlé A'!M58</f>
        <v xml:space="preserve"> </v>
      </c>
      <c r="F42" s="484" t="str">
        <f>'Org. contrôlé A'!N58</f>
        <v xml:space="preserve"> </v>
      </c>
      <c r="G42" s="483" t="str">
        <f>'Org. contrôlé B'!M58</f>
        <v xml:space="preserve"> </v>
      </c>
      <c r="H42" s="484" t="str">
        <f>'Org. contrôlé B'!N58</f>
        <v xml:space="preserve"> </v>
      </c>
      <c r="I42" s="483" t="str">
        <f>'Org. contrôlé C'!M58</f>
        <v xml:space="preserve"> </v>
      </c>
      <c r="J42" s="484" t="str">
        <f>'Org. contrôlé C'!N58</f>
        <v xml:space="preserve"> </v>
      </c>
      <c r="K42" s="483" t="str">
        <f>'Org. contrôlé D'!M58</f>
        <v xml:space="preserve"> </v>
      </c>
      <c r="L42" s="484" t="str">
        <f>'Org. contrôlé D'!N58</f>
        <v xml:space="preserve"> </v>
      </c>
      <c r="M42" s="24"/>
      <c r="N42" s="491"/>
      <c r="O42" s="492"/>
      <c r="P42" s="489" t="str">
        <f>IF((+IF(E42=" ",0,E42)-IF(F42=" ",0,F42)+IF(G42=" ",0,G42)-IF(H42=" ",0,H42)+IF(I42=" ",0,I42)-IF(J42=" ",0,J42)+IF(K42=" ",0,K42)-IF(L42=" ",0,L42)+IF(N42=" ",0,N42)-IF(O42=" ",0,O42))&lt;=0," ",(+IF(E42=" ",0,E42)-IF(F42=" ",0,F42)+IF(G42=" ",0,G42)-IF(H42=" ",0,H42)+IF(I42=" ",0,I42)-IF(J42=" ",0,J42)+IF(K42=" ",0,K42)-IF(L42=" ",0,L42)+IF(N42=" ",0,N42)-IF(O42=" ",0,O42)))</f>
        <v xml:space="preserve"> </v>
      </c>
      <c r="Q42" s="490" t="str">
        <f>IF((-IF(E42=" ",0,E42)+IF(F42=" ",0,F42)-IF(G42=" ",0,G42)+IF(H42=" ",0,H42)-IF(I42=" ",0,I42)+IF(J42=" ",0,J42)-IF(K42=" ",0,K42)+IF(L42=" ",0,L42)-IF(N42=" ",0,N42)+IF(O42=" ",0,O42))&lt;=0," ",(-IF(E42=" ",0,E42)+IF(F42=" ",0,F42)-IF(G42=" ",0,G42)+IF(H42=" ",0,H42)-IF(I42=" ",0,I42)+IF(J42=" ",0,J42)-IF(K42=" ",0,K42)+IF(L42=" ",0,L42)-IF(N42=" ",0,N42)+IF(O42=" ",0,O42)))</f>
        <v xml:space="preserve"> </v>
      </c>
    </row>
    <row r="43" spans="1:17" ht="24" customHeight="1" x14ac:dyDescent="0.25">
      <c r="C43" s="686" t="s">
        <v>69</v>
      </c>
      <c r="D43" s="687"/>
      <c r="E43" s="483" t="str">
        <f>'Org. contrôlé A'!M59</f>
        <v xml:space="preserve"> </v>
      </c>
      <c r="F43" s="484" t="str">
        <f>'Org. contrôlé A'!N59</f>
        <v xml:space="preserve"> </v>
      </c>
      <c r="G43" s="483" t="str">
        <f>'Org. contrôlé B'!M59</f>
        <v xml:space="preserve"> </v>
      </c>
      <c r="H43" s="484" t="str">
        <f>'Org. contrôlé B'!N59</f>
        <v xml:space="preserve"> </v>
      </c>
      <c r="I43" s="483" t="str">
        <f>'Org. contrôlé C'!M59</f>
        <v xml:space="preserve"> </v>
      </c>
      <c r="J43" s="484" t="str">
        <f>'Org. contrôlé C'!N59</f>
        <v xml:space="preserve"> </v>
      </c>
      <c r="K43" s="483" t="str">
        <f>'Org. contrôlé D'!M59</f>
        <v xml:space="preserve"> </v>
      </c>
      <c r="L43" s="484" t="str">
        <f>'Org. contrôlé D'!N59</f>
        <v xml:space="preserve"> </v>
      </c>
      <c r="M43" s="181"/>
      <c r="N43" s="493">
        <f>O153</f>
        <v>0</v>
      </c>
      <c r="O43" s="484">
        <f>O153</f>
        <v>0</v>
      </c>
      <c r="P43" s="493" t="str">
        <f>Q153</f>
        <v xml:space="preserve"> </v>
      </c>
      <c r="Q43" s="484" t="str">
        <f>P153</f>
        <v xml:space="preserve"> </v>
      </c>
    </row>
    <row r="44" spans="1:17" x14ac:dyDescent="0.25">
      <c r="C44" s="11" t="s">
        <v>70</v>
      </c>
      <c r="D44" s="13"/>
      <c r="E44" s="483" t="str">
        <f>'Org. contrôlé A'!M60</f>
        <v xml:space="preserve"> </v>
      </c>
      <c r="F44" s="484" t="str">
        <f>'Org. contrôlé A'!N60</f>
        <v xml:space="preserve"> </v>
      </c>
      <c r="G44" s="483" t="str">
        <f>'Org. contrôlé B'!M60</f>
        <v xml:space="preserve"> </v>
      </c>
      <c r="H44" s="484" t="str">
        <f>'Org. contrôlé B'!N60</f>
        <v xml:space="preserve"> </v>
      </c>
      <c r="I44" s="483" t="str">
        <f>'Org. contrôlé C'!M60</f>
        <v xml:space="preserve"> </v>
      </c>
      <c r="J44" s="484" t="str">
        <f>'Org. contrôlé C'!N60</f>
        <v xml:space="preserve"> </v>
      </c>
      <c r="K44" s="483" t="str">
        <f>'Org. contrôlé D'!M60</f>
        <v xml:space="preserve"> </v>
      </c>
      <c r="L44" s="484" t="str">
        <f>'Org. contrôlé D'!N60</f>
        <v xml:space="preserve"> </v>
      </c>
      <c r="M44" s="24"/>
      <c r="N44" s="491"/>
      <c r="O44" s="492"/>
      <c r="P44" s="489" t="str">
        <f>IF((+IF(E44=" ",0,E44)-IF(F44=" ",0,F44)+IF(G44=" ",0,G44)-IF(H44=" ",0,H44)+IF(I44=" ",0,I44)-IF(J44=" ",0,J44)+IF(K44=" ",0,K44)-IF(L44=" ",0,L44)+IF(N44=" ",0,N44)-IF(O44=" ",0,O44))&lt;=0," ",(+IF(E44=" ",0,E44)-IF(F44=" ",0,F44)+IF(G44=" ",0,G44)-IF(H44=" ",0,H44)+IF(I44=" ",0,I44)-IF(J44=" ",0,J44)+IF(K44=" ",0,K44)-IF(L44=" ",0,L44)+IF(N44=" ",0,N44)-IF(O44=" ",0,O44)))</f>
        <v xml:space="preserve"> </v>
      </c>
      <c r="Q44" s="490" t="str">
        <f>IF((-IF(E44=" ",0,E44)+IF(F44=" ",0,F44)-IF(G44=" ",0,G44)+IF(H44=" ",0,H44)-IF(I44=" ",0,I44)+IF(J44=" ",0,J44)-IF(K44=" ",0,K44)+IF(L44=" ",0,L44)-IF(N44=" ",0,N44)+IF(O44=" ",0,O44))&lt;=0," ",(-IF(E44=" ",0,E44)+IF(F44=" ",0,F44)-IF(G44=" ",0,G44)+IF(H44=" ",0,H44)-IF(I44=" ",0,I44)+IF(J44=" ",0,J44)-IF(K44=" ",0,K44)+IF(L44=" ",0,L44)-IF(N44=" ",0,N44)+IF(O44=" ",0,O44)))</f>
        <v xml:space="preserve"> </v>
      </c>
    </row>
    <row r="45" spans="1:17" ht="14.25" customHeight="1" x14ac:dyDescent="0.25">
      <c r="B45" s="685" t="s">
        <v>116</v>
      </c>
      <c r="C45" s="685"/>
      <c r="D45" s="600"/>
      <c r="E45" s="444"/>
      <c r="F45" s="435"/>
      <c r="G45" s="444"/>
      <c r="H45" s="435"/>
      <c r="I45" s="444"/>
      <c r="J45" s="435"/>
      <c r="K45" s="444"/>
      <c r="L45" s="435"/>
      <c r="M45" s="31"/>
      <c r="N45" s="439"/>
      <c r="O45" s="435"/>
      <c r="P45" s="444"/>
      <c r="Q45" s="435"/>
    </row>
    <row r="46" spans="1:17" x14ac:dyDescent="0.25">
      <c r="C46" s="11" t="s">
        <v>159</v>
      </c>
      <c r="D46" s="13"/>
      <c r="E46" s="483" t="str">
        <f>'Org. contrôlé A'!M63</f>
        <v xml:space="preserve"> </v>
      </c>
      <c r="F46" s="484" t="str">
        <f>'Org. contrôlé A'!N63</f>
        <v xml:space="preserve"> </v>
      </c>
      <c r="G46" s="483" t="str">
        <f>'Org. contrôlé B'!M63</f>
        <v xml:space="preserve"> </v>
      </c>
      <c r="H46" s="484" t="str">
        <f>'Org. contrôlé B'!N63</f>
        <v xml:space="preserve"> </v>
      </c>
      <c r="I46" s="483" t="str">
        <f>'Org. contrôlé C'!M63</f>
        <v xml:space="preserve"> </v>
      </c>
      <c r="J46" s="484" t="str">
        <f>'Org. contrôlé C'!N63</f>
        <v xml:space="preserve"> </v>
      </c>
      <c r="K46" s="483" t="str">
        <f>'Org. contrôlé D'!M63</f>
        <v xml:space="preserve"> </v>
      </c>
      <c r="L46" s="484" t="str">
        <f>'Org. contrôlé D'!N63</f>
        <v xml:space="preserve"> </v>
      </c>
      <c r="M46" s="31"/>
      <c r="N46" s="439"/>
      <c r="O46" s="435"/>
      <c r="P46" s="489" t="str">
        <f>IF((+IF(E46=" ",0,E46)-IF(F46=" ",0,F46)+IF(G46=" ",0,G46)-IF(H46=" ",0,H46)+IF(I46=" ",0,I46)-IF(J46=" ",0,J46)+IF(K46=" ",0,K46)-IF(L46=" ",0,L46)+IF(N46=" ",0,N46)-IF(O46=" ",0,O46))&lt;=0," ",(+IF(E46=" ",0,E46)-IF(F46=" ",0,F46)+IF(G46=" ",0,G46)-IF(H46=" ",0,H46)+IF(I46=" ",0,I46)-IF(J46=" ",0,J46)+IF(K46=" ",0,K46)-IF(L46=" ",0,L46)+IF(N46=" ",0,N46)-IF(O46=" ",0,O46)))</f>
        <v xml:space="preserve"> </v>
      </c>
      <c r="Q46" s="490" t="str">
        <f>IF((-IF(E46=" ",0,E46)+IF(F46=" ",0,F46)-IF(G46=" ",0,G46)+IF(H46=" ",0,H46)-IF(I46=" ",0,I46)+IF(J46=" ",0,J46)-IF(K46=" ",0,K46)+IF(L46=" ",0,L46)-IF(N46=" ",0,N46)+IF(O46=" ",0,O46))&lt;=0," ",(-IF(E46=" ",0,E46)+IF(F46=" ",0,F46)-IF(G46=" ",0,G46)+IF(H46=" ",0,H46)-IF(I46=" ",0,I46)+IF(J46=" ",0,J46)-IF(K46=" ",0,K46)+IF(L46=" ",0,L46)-IF(N46=" ",0,N46)+IF(O46=" ",0,O46)))</f>
        <v xml:space="preserve"> </v>
      </c>
    </row>
    <row r="47" spans="1:17" x14ac:dyDescent="0.25">
      <c r="C47" s="12" t="s">
        <v>334</v>
      </c>
      <c r="D47" s="12"/>
      <c r="E47" s="483" t="str">
        <f>'Org. contrôlé A'!M64</f>
        <v xml:space="preserve"> </v>
      </c>
      <c r="F47" s="484" t="str">
        <f>'Org. contrôlé A'!N64</f>
        <v xml:space="preserve"> </v>
      </c>
      <c r="G47" s="483" t="str">
        <f>'Org. contrôlé B'!M64</f>
        <v xml:space="preserve"> </v>
      </c>
      <c r="H47" s="484" t="str">
        <f>'Org. contrôlé B'!N64</f>
        <v xml:space="preserve"> </v>
      </c>
      <c r="I47" s="483" t="str">
        <f>'Org. contrôlé C'!M64</f>
        <v xml:space="preserve"> </v>
      </c>
      <c r="J47" s="484" t="str">
        <f>'Org. contrôlé C'!N64</f>
        <v xml:space="preserve"> </v>
      </c>
      <c r="K47" s="483" t="str">
        <f>'Org. contrôlé D'!M64</f>
        <v xml:space="preserve"> </v>
      </c>
      <c r="L47" s="484" t="str">
        <f>'Org. contrôlé D'!N64</f>
        <v xml:space="preserve"> </v>
      </c>
      <c r="M47" s="24"/>
      <c r="N47" s="491"/>
      <c r="O47" s="492"/>
      <c r="P47" s="489" t="str">
        <f>IF((+IF(E47=" ",0,E47)-IF(F47=" ",0,F47)+IF(G47=" ",0,G47)-IF(H47=" ",0,H47)+IF(I47=" ",0,I47)-IF(J47=" ",0,J47)+IF(K47=" ",0,K47)-IF(L47=" ",0,L47)+IF(N47=" ",0,N47)-IF(O47=" ",0,O47))&lt;=0," ",(+IF(E47=" ",0,E47)-IF(F47=" ",0,F47)+IF(G47=" ",0,G47)-IF(H47=" ",0,H47)+IF(I47=" ",0,I47)-IF(J47=" ",0,J47)+IF(K47=" ",0,K47)-IF(L47=" ",0,L47)+IF(N47=" ",0,N47)-IF(O47=" ",0,O47)))</f>
        <v xml:space="preserve"> </v>
      </c>
      <c r="Q47" s="490" t="str">
        <f>IF((-IF(E47=" ",0,E47)+IF(F47=" ",0,F47)-IF(G47=" ",0,G47)+IF(H47=" ",0,H47)-IF(I47=" ",0,I47)+IF(J47=" ",0,J47)-IF(K47=" ",0,K47)+IF(L47=" ",0,L47)-IF(N47=" ",0,N47)+IF(O47=" ",0,O47))&lt;=0," ",(-IF(E47=" ",0,E47)+IF(F47=" ",0,F47)-IF(G47=" ",0,G47)+IF(H47=" ",0,H47)-IF(I47=" ",0,I47)+IF(J47=" ",0,J47)-IF(K47=" ",0,K47)+IF(L47=" ",0,L47)-IF(N47=" ",0,N47)+IF(O47=" ",0,O47)))</f>
        <v xml:space="preserve"> </v>
      </c>
    </row>
    <row r="48" spans="1:17" x14ac:dyDescent="0.25">
      <c r="A48" s="8"/>
      <c r="B48" s="8"/>
      <c r="C48" s="11" t="s">
        <v>70</v>
      </c>
      <c r="D48" s="13"/>
      <c r="E48" s="483" t="str">
        <f>'Org. contrôlé A'!M65</f>
        <v xml:space="preserve"> </v>
      </c>
      <c r="F48" s="484" t="str">
        <f>'Org. contrôlé A'!N65</f>
        <v xml:space="preserve"> </v>
      </c>
      <c r="G48" s="483" t="str">
        <f>'Org. contrôlé B'!M65</f>
        <v xml:space="preserve"> </v>
      </c>
      <c r="H48" s="484" t="str">
        <f>'Org. contrôlé B'!N65</f>
        <v xml:space="preserve"> </v>
      </c>
      <c r="I48" s="483" t="str">
        <f>'Org. contrôlé C'!M65</f>
        <v xml:space="preserve"> </v>
      </c>
      <c r="J48" s="484" t="str">
        <f>'Org. contrôlé C'!N65</f>
        <v xml:space="preserve"> </v>
      </c>
      <c r="K48" s="483" t="str">
        <f>'Org. contrôlé D'!M65</f>
        <v xml:space="preserve"> </v>
      </c>
      <c r="L48" s="484" t="str">
        <f>'Org. contrôlé D'!N65</f>
        <v xml:space="preserve"> </v>
      </c>
      <c r="M48" s="22"/>
      <c r="N48" s="494"/>
      <c r="O48" s="495"/>
      <c r="P48" s="489" t="str">
        <f>IF((+IF(E48=" ",0,E48)-IF(F48=" ",0,F48)+IF(G48=" ",0,G48)-IF(H48=" ",0,H48)+IF(I48=" ",0,I48)-IF(J48=" ",0,J48)+IF(K48=" ",0,K48)-IF(L48=" ",0,L48)+IF(N48=" ",0,N48)-IF(O48=" ",0,O48))&lt;=0," ",(+IF(E48=" ",0,E48)-IF(F48=" ",0,F48)+IF(G48=" ",0,G48)-IF(H48=" ",0,H48)+IF(I48=" ",0,I48)-IF(J48=" ",0,J48)+IF(K48=" ",0,K48)-IF(L48=" ",0,L48)+IF(N48=" ",0,N48)-IF(O48=" ",0,O48)))</f>
        <v xml:space="preserve"> </v>
      </c>
      <c r="Q48" s="490" t="str">
        <f>IF((-IF(E48=" ",0,E48)+IF(F48=" ",0,F48)-IF(G48=" ",0,G48)+IF(H48=" ",0,H48)-IF(I48=" ",0,I48)+IF(J48=" ",0,J48)-IF(K48=" ",0,K48)+IF(L48=" ",0,L48)-IF(N48=" ",0,N48)+IF(O48=" ",0,O48))&lt;=0," ",(-IF(E48=" ",0,E48)+IF(F48=" ",0,F48)-IF(G48=" ",0,G48)+IF(H48=" ",0,H48)-IF(I48=" ",0,I48)+IF(J48=" ",0,J48)-IF(K48=" ",0,K48)+IF(L48=" ",0,L48)-IF(N48=" ",0,N48)+IF(O48=" ",0,O48)))</f>
        <v xml:space="preserve"> </v>
      </c>
    </row>
    <row r="49" spans="1:17" ht="13.5" customHeight="1" x14ac:dyDescent="0.25">
      <c r="B49" s="685" t="s">
        <v>114</v>
      </c>
      <c r="C49" s="685"/>
      <c r="D49" s="600"/>
      <c r="E49" s="444"/>
      <c r="F49" s="435"/>
      <c r="G49" s="444"/>
      <c r="H49" s="435"/>
      <c r="I49" s="444"/>
      <c r="J49" s="435"/>
      <c r="K49" s="444"/>
      <c r="L49" s="435"/>
      <c r="M49" s="31"/>
      <c r="N49" s="439"/>
      <c r="O49" s="435"/>
      <c r="P49" s="444"/>
      <c r="Q49" s="435"/>
    </row>
    <row r="50" spans="1:17" x14ac:dyDescent="0.25">
      <c r="C50" s="11" t="s">
        <v>159</v>
      </c>
      <c r="D50" s="13"/>
      <c r="E50" s="483" t="str">
        <f>'Org. contrôlé A'!M68</f>
        <v xml:space="preserve"> </v>
      </c>
      <c r="F50" s="484" t="str">
        <f>'Org. contrôlé A'!N68</f>
        <v xml:space="preserve"> </v>
      </c>
      <c r="G50" s="483" t="str">
        <f>'Org. contrôlé B'!M68</f>
        <v xml:space="preserve"> </v>
      </c>
      <c r="H50" s="484" t="str">
        <f>'Org. contrôlé B'!N68</f>
        <v xml:space="preserve"> </v>
      </c>
      <c r="I50" s="483" t="str">
        <f>'Org. contrôlé C'!M68</f>
        <v xml:space="preserve"> </v>
      </c>
      <c r="J50" s="484" t="str">
        <f>'Org. contrôlé C'!N68</f>
        <v xml:space="preserve"> </v>
      </c>
      <c r="K50" s="483" t="str">
        <f>'Org. contrôlé D'!M68</f>
        <v xml:space="preserve"> </v>
      </c>
      <c r="L50" s="484" t="str">
        <f>'Org. contrôlé D'!N68</f>
        <v xml:space="preserve"> </v>
      </c>
      <c r="M50" s="31"/>
      <c r="N50" s="439"/>
      <c r="O50" s="435"/>
      <c r="P50" s="489" t="str">
        <f>IF((+IF(E50=" ",0,E50)-IF(F50=" ",0,F50)+IF(G50=" ",0,G50)-IF(H50=" ",0,H50)+IF(I50=" ",0,I50)-IF(J50=" ",0,J50)+IF(K50=" ",0,K50)-IF(L50=" ",0,L50)+IF(N50=" ",0,N50)-IF(O50=" ",0,O50))&lt;=0," ",(+IF(E50=" ",0,E50)-IF(F50=" ",0,F50)+IF(G50=" ",0,G50)-IF(H50=" ",0,H50)+IF(I50=" ",0,I50)-IF(J50=" ",0,J50)+IF(K50=" ",0,K50)-IF(L50=" ",0,L50)+IF(N50=" ",0,N50)-IF(O50=" ",0,O50)))</f>
        <v xml:space="preserve"> </v>
      </c>
      <c r="Q50" s="490" t="str">
        <f>IF((-IF(E50=" ",0,E50)+IF(F50=" ",0,F50)-IF(G50=" ",0,G50)+IF(H50=" ",0,H50)-IF(I50=" ",0,I50)+IF(J50=" ",0,J50)-IF(K50=" ",0,K50)+IF(L50=" ",0,L50)-IF(N50=" ",0,N50)+IF(O50=" ",0,O50))&lt;=0," ",(-IF(E50=" ",0,E50)+IF(F50=" ",0,F50)-IF(G50=" ",0,G50)+IF(H50=" ",0,H50)-IF(I50=" ",0,I50)+IF(J50=" ",0,J50)-IF(K50=" ",0,K50)+IF(L50=" ",0,L50)-IF(N50=" ",0,N50)+IF(O50=" ",0,O50)))</f>
        <v xml:space="preserve"> </v>
      </c>
    </row>
    <row r="51" spans="1:17" x14ac:dyDescent="0.25">
      <c r="C51" s="12" t="s">
        <v>334</v>
      </c>
      <c r="D51" s="12"/>
      <c r="E51" s="483" t="str">
        <f>'Org. contrôlé A'!M69</f>
        <v xml:space="preserve"> </v>
      </c>
      <c r="F51" s="484" t="str">
        <f>'Org. contrôlé A'!N69</f>
        <v xml:space="preserve"> </v>
      </c>
      <c r="G51" s="483" t="str">
        <f>'Org. contrôlé B'!M69</f>
        <v xml:space="preserve"> </v>
      </c>
      <c r="H51" s="484" t="str">
        <f>'Org. contrôlé B'!N69</f>
        <v xml:space="preserve"> </v>
      </c>
      <c r="I51" s="483" t="str">
        <f>'Org. contrôlé C'!M69</f>
        <v xml:space="preserve"> </v>
      </c>
      <c r="J51" s="484" t="str">
        <f>'Org. contrôlé C'!N69</f>
        <v xml:space="preserve"> </v>
      </c>
      <c r="K51" s="483" t="str">
        <f>'Org. contrôlé D'!M69</f>
        <v xml:space="preserve"> </v>
      </c>
      <c r="L51" s="484" t="str">
        <f>'Org. contrôlé D'!N69</f>
        <v xml:space="preserve"> </v>
      </c>
      <c r="M51" s="24"/>
      <c r="N51" s="491"/>
      <c r="O51" s="492"/>
      <c r="P51" s="489" t="str">
        <f>IF((+IF(E51=" ",0,E51)-IF(F51=" ",0,F51)+IF(G51=" ",0,G51)-IF(H51=" ",0,H51)+IF(I51=" ",0,I51)-IF(J51=" ",0,J51)+IF(K51=" ",0,K51)-IF(L51=" ",0,L51)+IF(N51=" ",0,N51)-IF(O51=" ",0,O51))&lt;=0," ",(+IF(E51=" ",0,E51)-IF(F51=" ",0,F51)+IF(G51=" ",0,G51)-IF(H51=" ",0,H51)+IF(I51=" ",0,I51)-IF(J51=" ",0,J51)+IF(K51=" ",0,K51)-IF(L51=" ",0,L51)+IF(N51=" ",0,N51)-IF(O51=" ",0,O51)))</f>
        <v xml:space="preserve"> </v>
      </c>
      <c r="Q51" s="490" t="str">
        <f>IF((-IF(E51=" ",0,E51)+IF(F51=" ",0,F51)-IF(G51=" ",0,G51)+IF(H51=" ",0,H51)-IF(I51=" ",0,I51)+IF(J51=" ",0,J51)-IF(K51=" ",0,K51)+IF(L51=" ",0,L51)-IF(N51=" ",0,N51)+IF(O51=" ",0,O51))&lt;=0," ",(-IF(E51=" ",0,E51)+IF(F51=" ",0,F51)-IF(G51=" ",0,G51)+IF(H51=" ",0,H51)-IF(I51=" ",0,I51)+IF(J51=" ",0,J51)-IF(K51=" ",0,K51)+IF(L51=" ",0,L51)-IF(N51=" ",0,N51)+IF(O51=" ",0,O51)))</f>
        <v xml:space="preserve"> </v>
      </c>
    </row>
    <row r="52" spans="1:17" x14ac:dyDescent="0.25">
      <c r="A52" s="8"/>
      <c r="B52" s="8"/>
      <c r="C52" s="11" t="s">
        <v>70</v>
      </c>
      <c r="D52" s="13"/>
      <c r="E52" s="483" t="str">
        <f>'Org. contrôlé A'!M70</f>
        <v xml:space="preserve"> </v>
      </c>
      <c r="F52" s="484" t="str">
        <f>'Org. contrôlé A'!N70</f>
        <v xml:space="preserve"> </v>
      </c>
      <c r="G52" s="483" t="str">
        <f>'Org. contrôlé B'!M70</f>
        <v xml:space="preserve"> </v>
      </c>
      <c r="H52" s="484" t="str">
        <f>'Org. contrôlé B'!N70</f>
        <v xml:space="preserve"> </v>
      </c>
      <c r="I52" s="483" t="str">
        <f>'Org. contrôlé C'!M70</f>
        <v xml:space="preserve"> </v>
      </c>
      <c r="J52" s="484" t="str">
        <f>'Org. contrôlé C'!N70</f>
        <v xml:space="preserve"> </v>
      </c>
      <c r="K52" s="483" t="str">
        <f>'Org. contrôlé D'!M70</f>
        <v xml:space="preserve"> </v>
      </c>
      <c r="L52" s="484" t="str">
        <f>'Org. contrôlé D'!N70</f>
        <v xml:space="preserve"> </v>
      </c>
      <c r="M52" s="22"/>
      <c r="N52" s="494"/>
      <c r="O52" s="495"/>
      <c r="P52" s="489" t="str">
        <f>IF((+IF(E52=" ",0,E52)-IF(F52=" ",0,F52)+IF(G52=" ",0,G52)-IF(H52=" ",0,H52)+IF(I52=" ",0,I52)-IF(J52=" ",0,J52)+IF(K52=" ",0,K52)-IF(L52=" ",0,L52)+IF(N52=" ",0,N52)-IF(O52=" ",0,O52))&lt;=0," ",(+IF(E52=" ",0,E52)-IF(F52=" ",0,F52)+IF(G52=" ",0,G52)-IF(H52=" ",0,H52)+IF(I52=" ",0,I52)-IF(J52=" ",0,J52)+IF(K52=" ",0,K52)-IF(L52=" ",0,L52)+IF(N52=" ",0,N52)-IF(O52=" ",0,O52)))</f>
        <v xml:space="preserve"> </v>
      </c>
      <c r="Q52" s="490" t="str">
        <f>IF((-IF(E52=" ",0,E52)+IF(F52=" ",0,F52)-IF(G52=" ",0,G52)+IF(H52=" ",0,H52)-IF(I52=" ",0,I52)+IF(J52=" ",0,J52)-IF(K52=" ",0,K52)+IF(L52=" ",0,L52)-IF(N52=" ",0,N52)+IF(O52=" ",0,O52))&lt;=0," ",(-IF(E52=" ",0,E52)+IF(F52=" ",0,F52)-IF(G52=" ",0,G52)+IF(H52=" ",0,H52)-IF(I52=" ",0,I52)+IF(J52=" ",0,J52)-IF(K52=" ",0,K52)+IF(L52=" ",0,L52)-IF(N52=" ",0,N52)+IF(O52=" ",0,O52)))</f>
        <v xml:space="preserve"> </v>
      </c>
    </row>
    <row r="53" spans="1:17" ht="12.75" customHeight="1" x14ac:dyDescent="0.25">
      <c r="B53" s="685" t="s">
        <v>115</v>
      </c>
      <c r="C53" s="685"/>
      <c r="D53" s="600"/>
      <c r="E53" s="444"/>
      <c r="F53" s="435"/>
      <c r="G53" s="444"/>
      <c r="H53" s="435"/>
      <c r="I53" s="444"/>
      <c r="J53" s="435"/>
      <c r="K53" s="444"/>
      <c r="L53" s="435"/>
      <c r="M53" s="31"/>
      <c r="N53" s="439"/>
      <c r="O53" s="435"/>
      <c r="P53" s="444"/>
      <c r="Q53" s="435"/>
    </row>
    <row r="54" spans="1:17" x14ac:dyDescent="0.25">
      <c r="C54" s="11" t="s">
        <v>159</v>
      </c>
      <c r="D54" s="13"/>
      <c r="E54" s="483" t="str">
        <f>'Org. contrôlé A'!M73</f>
        <v xml:space="preserve"> </v>
      </c>
      <c r="F54" s="484" t="str">
        <f>'Org. contrôlé A'!N73</f>
        <v xml:space="preserve"> </v>
      </c>
      <c r="G54" s="483" t="str">
        <f>'Org. contrôlé B'!M73</f>
        <v xml:space="preserve"> </v>
      </c>
      <c r="H54" s="484" t="str">
        <f>'Org. contrôlé B'!N73</f>
        <v xml:space="preserve"> </v>
      </c>
      <c r="I54" s="483" t="str">
        <f>'Org. contrôlé C'!M73</f>
        <v xml:space="preserve"> </v>
      </c>
      <c r="J54" s="484" t="str">
        <f>'Org. contrôlé C'!N73</f>
        <v xml:space="preserve"> </v>
      </c>
      <c r="K54" s="483" t="str">
        <f>'Org. contrôlé D'!M73</f>
        <v xml:space="preserve"> </v>
      </c>
      <c r="L54" s="484" t="str">
        <f>'Org. contrôlé D'!N73</f>
        <v xml:space="preserve"> </v>
      </c>
      <c r="M54" s="31"/>
      <c r="N54" s="439"/>
      <c r="O54" s="435"/>
      <c r="P54" s="489" t="str">
        <f>IF((+IF(E54=" ",0,E54)-IF(F54=" ",0,F54)+IF(G54=" ",0,G54)-IF(H54=" ",0,H54)+IF(I54=" ",0,I54)-IF(J54=" ",0,J54)+IF(K54=" ",0,K54)-IF(L54=" ",0,L54)+IF(N54=" ",0,N54)-IF(O54=" ",0,O54))&lt;=0," ",(+IF(E54=" ",0,E54)-IF(F54=" ",0,F54)+IF(G54=" ",0,G54)-IF(H54=" ",0,H54)+IF(I54=" ",0,I54)-IF(J54=" ",0,J54)+IF(K54=" ",0,K54)-IF(L54=" ",0,L54)+IF(N54=" ",0,N54)-IF(O54=" ",0,O54)))</f>
        <v xml:space="preserve"> </v>
      </c>
      <c r="Q54" s="490" t="str">
        <f>IF((-IF(E54=" ",0,E54)+IF(F54=" ",0,F54)-IF(G54=" ",0,G54)+IF(H54=" ",0,H54)-IF(I54=" ",0,I54)+IF(J54=" ",0,J54)-IF(K54=" ",0,K54)+IF(L54=" ",0,L54)-IF(N54=" ",0,N54)+IF(O54=" ",0,O54))&lt;=0," ",(-IF(E54=" ",0,E54)+IF(F54=" ",0,F54)-IF(G54=" ",0,G54)+IF(H54=" ",0,H54)-IF(I54=" ",0,I54)+IF(J54=" ",0,J54)-IF(K54=" ",0,K54)+IF(L54=" ",0,L54)-IF(N54=" ",0,N54)+IF(O54=" ",0,O54)))</f>
        <v xml:space="preserve"> </v>
      </c>
    </row>
    <row r="55" spans="1:17" x14ac:dyDescent="0.25">
      <c r="C55" s="12" t="s">
        <v>334</v>
      </c>
      <c r="D55" s="12"/>
      <c r="E55" s="483" t="str">
        <f>'Org. contrôlé A'!M74</f>
        <v xml:space="preserve"> </v>
      </c>
      <c r="F55" s="484" t="str">
        <f>'Org. contrôlé A'!N74</f>
        <v xml:space="preserve"> </v>
      </c>
      <c r="G55" s="483" t="str">
        <f>'Org. contrôlé B'!M74</f>
        <v xml:space="preserve"> </v>
      </c>
      <c r="H55" s="484" t="str">
        <f>'Org. contrôlé B'!N74</f>
        <v xml:space="preserve"> </v>
      </c>
      <c r="I55" s="483" t="str">
        <f>'Org. contrôlé C'!M74</f>
        <v xml:space="preserve"> </v>
      </c>
      <c r="J55" s="484" t="str">
        <f>'Org. contrôlé C'!N74</f>
        <v xml:space="preserve"> </v>
      </c>
      <c r="K55" s="483" t="str">
        <f>'Org. contrôlé D'!M74</f>
        <v xml:space="preserve"> </v>
      </c>
      <c r="L55" s="484" t="str">
        <f>'Org. contrôlé D'!N74</f>
        <v xml:space="preserve"> </v>
      </c>
      <c r="M55" s="24"/>
      <c r="N55" s="491"/>
      <c r="O55" s="492"/>
      <c r="P55" s="489" t="str">
        <f>IF((+IF(E55=" ",0,E55)-IF(F55=" ",0,F55)+IF(G55=" ",0,G55)-IF(H55=" ",0,H55)+IF(I55=" ",0,I55)-IF(J55=" ",0,J55)+IF(K55=" ",0,K55)-IF(L55=" ",0,L55)+IF(N55=" ",0,N55)-IF(O55=" ",0,O55))&lt;=0," ",(+IF(E55=" ",0,E55)-IF(F55=" ",0,F55)+IF(G55=" ",0,G55)-IF(H55=" ",0,H55)+IF(I55=" ",0,I55)-IF(J55=" ",0,J55)+IF(K55=" ",0,K55)-IF(L55=" ",0,L55)+IF(N55=" ",0,N55)-IF(O55=" ",0,O55)))</f>
        <v xml:space="preserve"> </v>
      </c>
      <c r="Q55" s="490" t="str">
        <f>IF((-IF(E55=" ",0,E55)+IF(F55=" ",0,F55)-IF(G55=" ",0,G55)+IF(H55=" ",0,H55)-IF(I55=" ",0,I55)+IF(J55=" ",0,J55)-IF(K55=" ",0,K55)+IF(L55=" ",0,L55)-IF(N55=" ",0,N55)+IF(O55=" ",0,O55))&lt;=0," ",(-IF(E55=" ",0,E55)+IF(F55=" ",0,F55)-IF(G55=" ",0,G55)+IF(H55=" ",0,H55)-IF(I55=" ",0,I55)+IF(J55=" ",0,J55)-IF(K55=" ",0,K55)+IF(L55=" ",0,L55)-IF(N55=" ",0,N55)+IF(O55=" ",0,O55)))</f>
        <v xml:space="preserve"> </v>
      </c>
    </row>
    <row r="56" spans="1:17" x14ac:dyDescent="0.25">
      <c r="A56" s="8"/>
      <c r="B56" s="8"/>
      <c r="C56" s="11" t="s">
        <v>70</v>
      </c>
      <c r="D56" s="13"/>
      <c r="E56" s="483" t="str">
        <f>'Org. contrôlé A'!M75</f>
        <v xml:space="preserve"> </v>
      </c>
      <c r="F56" s="484" t="str">
        <f>'Org. contrôlé A'!N75</f>
        <v xml:space="preserve"> </v>
      </c>
      <c r="G56" s="483" t="str">
        <f>'Org. contrôlé B'!M75</f>
        <v xml:space="preserve"> </v>
      </c>
      <c r="H56" s="484" t="str">
        <f>'Org. contrôlé B'!N75</f>
        <v xml:space="preserve"> </v>
      </c>
      <c r="I56" s="483" t="str">
        <f>'Org. contrôlé C'!M75</f>
        <v xml:space="preserve"> </v>
      </c>
      <c r="J56" s="484" t="str">
        <f>'Org. contrôlé C'!N75</f>
        <v xml:space="preserve"> </v>
      </c>
      <c r="K56" s="483" t="str">
        <f>'Org. contrôlé D'!M75</f>
        <v xml:space="preserve"> </v>
      </c>
      <c r="L56" s="484" t="str">
        <f>'Org. contrôlé D'!N75</f>
        <v xml:space="preserve"> </v>
      </c>
      <c r="M56" s="22"/>
      <c r="N56" s="494"/>
      <c r="O56" s="495"/>
      <c r="P56" s="489" t="str">
        <f>IF((+IF(E56=" ",0,E56)-IF(F56=" ",0,F56)+IF(G56=" ",0,G56)-IF(H56=" ",0,H56)+IF(I56=" ",0,I56)-IF(J56=" ",0,J56)+IF(K56=" ",0,K56)-IF(L56=" ",0,L56)+IF(N56=" ",0,N56)-IF(O56=" ",0,O56))&lt;=0," ",(+IF(E56=" ",0,E56)-IF(F56=" ",0,F56)+IF(G56=" ",0,G56)-IF(H56=" ",0,H56)+IF(I56=" ",0,I56)-IF(J56=" ",0,J56)+IF(K56=" ",0,K56)-IF(L56=" ",0,L56)+IF(N56=" ",0,N56)-IF(O56=" ",0,O56)))</f>
        <v xml:space="preserve"> </v>
      </c>
      <c r="Q56" s="490" t="str">
        <f>IF((-IF(E56=" ",0,E56)+IF(F56=" ",0,F56)-IF(G56=" ",0,G56)+IF(H56=" ",0,H56)-IF(I56=" ",0,I56)+IF(J56=" ",0,J56)-IF(K56=" ",0,K56)+IF(L56=" ",0,L56)-IF(N56=" ",0,N56)+IF(O56=" ",0,O56))&lt;=0," ",(-IF(E56=" ",0,E56)+IF(F56=" ",0,F56)-IF(G56=" ",0,G56)+IF(H56=" ",0,H56)-IF(I56=" ",0,I56)+IF(J56=" ",0,J56)-IF(K56=" ",0,K56)+IF(L56=" ",0,L56)-IF(N56=" ",0,N56)+IF(O56=" ",0,O56)))</f>
        <v xml:space="preserve"> </v>
      </c>
    </row>
    <row r="57" spans="1:17" x14ac:dyDescent="0.25">
      <c r="A57" s="7" t="s">
        <v>68</v>
      </c>
      <c r="B57" s="828" t="s">
        <v>209</v>
      </c>
      <c r="C57" s="828"/>
      <c r="D57" s="714"/>
      <c r="E57" s="485"/>
      <c r="F57" s="486"/>
      <c r="G57" s="485"/>
      <c r="H57" s="486"/>
      <c r="I57" s="485"/>
      <c r="J57" s="486"/>
      <c r="K57" s="485"/>
      <c r="L57" s="486"/>
      <c r="M57" s="212"/>
      <c r="N57" s="496"/>
      <c r="O57" s="486"/>
      <c r="P57" s="485"/>
      <c r="Q57" s="486"/>
    </row>
    <row r="58" spans="1:17" x14ac:dyDescent="0.25">
      <c r="C58" s="11" t="s">
        <v>159</v>
      </c>
      <c r="D58" s="11"/>
      <c r="E58" s="483" t="str">
        <f>'Org. contrôlé A'!M78</f>
        <v xml:space="preserve"> </v>
      </c>
      <c r="F58" s="484" t="str">
        <f>'Org. contrôlé A'!N78</f>
        <v xml:space="preserve"> </v>
      </c>
      <c r="G58" s="483" t="str">
        <f>'Org. contrôlé B'!M78</f>
        <v xml:space="preserve"> </v>
      </c>
      <c r="H58" s="484" t="str">
        <f>'Org. contrôlé B'!N78</f>
        <v xml:space="preserve"> </v>
      </c>
      <c r="I58" s="483" t="str">
        <f>'Org. contrôlé C'!M78</f>
        <v xml:space="preserve"> </v>
      </c>
      <c r="J58" s="484" t="str">
        <f>'Org. contrôlé C'!N78</f>
        <v xml:space="preserve"> </v>
      </c>
      <c r="K58" s="483" t="str">
        <f>'Org. contrôlé D'!M78</f>
        <v xml:space="preserve"> </v>
      </c>
      <c r="L58" s="484" t="str">
        <f>'Org. contrôlé D'!N78</f>
        <v xml:space="preserve"> </v>
      </c>
      <c r="M58" s="31"/>
      <c r="N58" s="439"/>
      <c r="O58" s="435"/>
      <c r="P58" s="489" t="str">
        <f>IF((+IF(E58=" ",0,E58)-IF(F58=" ",0,F58)+IF(G58=" ",0,G58)-IF(H58=" ",0,H58)+IF(I58=" ",0,I58)-IF(J58=" ",0,J58)+IF(K58=" ",0,K58)-IF(L58=" ",0,L58)+IF(N58=" ",0,N58)-IF(O58=" ",0,O58))&lt;=0," ",(+IF(E58=" ",0,E58)-IF(F58=" ",0,F58)+IF(G58=" ",0,G58)-IF(H58=" ",0,H58)+IF(I58=" ",0,I58)-IF(J58=" ",0,J58)+IF(K58=" ",0,K58)-IF(L58=" ",0,L58)+IF(N58=" ",0,N58)-IF(O58=" ",0,O58)))</f>
        <v xml:space="preserve"> </v>
      </c>
      <c r="Q58" s="490" t="str">
        <f>IF((-IF(E58=" ",0,E58)+IF(F58=" ",0,F58)-IF(G58=" ",0,G58)+IF(H58=" ",0,H58)-IF(I58=" ",0,I58)+IF(J58=" ",0,J58)-IF(K58=" ",0,K58)+IF(L58=" ",0,L58)-IF(N58=" ",0,N58)+IF(O58=" ",0,O58))&lt;=0," ",(-IF(E58=" ",0,E58)+IF(F58=" ",0,F58)-IF(G58=" ",0,G58)+IF(H58=" ",0,H58)-IF(I58=" ",0,I58)+IF(J58=" ",0,J58)-IF(K58=" ",0,K58)+IF(L58=" ",0,L58)-IF(N58=" ",0,N58)+IF(O58=" ",0,O58)))</f>
        <v xml:space="preserve"> </v>
      </c>
    </row>
    <row r="59" spans="1:17" x14ac:dyDescent="0.25">
      <c r="C59" s="12" t="s">
        <v>334</v>
      </c>
      <c r="D59" s="11"/>
      <c r="E59" s="483" t="str">
        <f>'Org. contrôlé A'!M79</f>
        <v xml:space="preserve"> </v>
      </c>
      <c r="F59" s="484" t="str">
        <f>'Org. contrôlé A'!N79</f>
        <v xml:space="preserve"> </v>
      </c>
      <c r="G59" s="483" t="str">
        <f>'Org. contrôlé B'!M79</f>
        <v xml:space="preserve"> </v>
      </c>
      <c r="H59" s="484" t="str">
        <f>'Org. contrôlé B'!N79</f>
        <v xml:space="preserve"> </v>
      </c>
      <c r="I59" s="483" t="str">
        <f>'Org. contrôlé C'!M79</f>
        <v xml:space="preserve"> </v>
      </c>
      <c r="J59" s="484" t="str">
        <f>'Org. contrôlé C'!N79</f>
        <v xml:space="preserve"> </v>
      </c>
      <c r="K59" s="483" t="str">
        <f>'Org. contrôlé D'!M79</f>
        <v xml:space="preserve"> </v>
      </c>
      <c r="L59" s="484" t="str">
        <f>'Org. contrôlé D'!N79</f>
        <v xml:space="preserve"> </v>
      </c>
      <c r="M59" s="22"/>
      <c r="N59" s="494"/>
      <c r="O59" s="495"/>
      <c r="P59" s="489" t="str">
        <f>IF((+IF(E59=" ",0,E59)-IF(F59=" ",0,F59)+IF(G59=" ",0,G59)-IF(H59=" ",0,H59)+IF(I59=" ",0,I59)-IF(J59=" ",0,J59)+IF(K59=" ",0,K59)-IF(L59=" ",0,L59)+IF(N59=" ",0,N59)-IF(O59=" ",0,O59))&lt;=0," ",(+IF(E59=" ",0,E59)-IF(F59=" ",0,F59)+IF(G59=" ",0,G59)-IF(H59=" ",0,H59)+IF(I59=" ",0,I59)-IF(J59=" ",0,J59)+IF(K59=" ",0,K59)-IF(L59=" ",0,L59)+IF(N59=" ",0,N59)-IF(O59=" ",0,O59)))</f>
        <v xml:space="preserve"> </v>
      </c>
      <c r="Q59" s="490" t="str">
        <f>IF((-IF(E59=" ",0,E59)+IF(F59=" ",0,F59)-IF(G59=" ",0,G59)+IF(H59=" ",0,H59)-IF(I59=" ",0,I59)+IF(J59=" ",0,J59)-IF(K59=" ",0,K59)+IF(L59=" ",0,L59)-IF(N59=" ",0,N59)+IF(O59=" ",0,O59))&lt;=0," ",(-IF(E59=" ",0,E59)+IF(F59=" ",0,F59)-IF(G59=" ",0,G59)+IF(H59=" ",0,H59)-IF(I59=" ",0,I59)+IF(J59=" ",0,J59)-IF(K59=" ",0,K59)+IF(L59=" ",0,L59)-IF(N59=" ",0,N59)+IF(O59=" ",0,O59)))</f>
        <v xml:space="preserve"> </v>
      </c>
    </row>
    <row r="60" spans="1:17" x14ac:dyDescent="0.25">
      <c r="C60" s="11" t="s">
        <v>117</v>
      </c>
      <c r="D60" s="13"/>
      <c r="E60" s="483" t="str">
        <f>'Org. contrôlé A'!M80</f>
        <v xml:space="preserve"> </v>
      </c>
      <c r="F60" s="484" t="str">
        <f>'Org. contrôlé A'!N80</f>
        <v xml:space="preserve"> </v>
      </c>
      <c r="G60" s="483" t="str">
        <f>'Org. contrôlé B'!M80</f>
        <v xml:space="preserve"> </v>
      </c>
      <c r="H60" s="484" t="str">
        <f>'Org. contrôlé B'!N80</f>
        <v xml:space="preserve"> </v>
      </c>
      <c r="I60" s="483" t="str">
        <f>'Org. contrôlé C'!M80</f>
        <v xml:space="preserve"> </v>
      </c>
      <c r="J60" s="484" t="str">
        <f>'Org. contrôlé C'!N80</f>
        <v xml:space="preserve"> </v>
      </c>
      <c r="K60" s="483" t="str">
        <f>'Org. contrôlé D'!M80</f>
        <v xml:space="preserve"> </v>
      </c>
      <c r="L60" s="484" t="str">
        <f>'Org. contrôlé D'!N80</f>
        <v xml:space="preserve"> </v>
      </c>
      <c r="M60" s="22"/>
      <c r="N60" s="494"/>
      <c r="O60" s="495"/>
      <c r="P60" s="489" t="str">
        <f>IF((+IF(E60=" ",0,E60)-IF(F60=" ",0,F60)+IF(G60=" ",0,G60)-IF(H60=" ",0,H60)+IF(I60=" ",0,I60)-IF(J60=" ",0,J60)+IF(K60=" ",0,K60)-IF(L60=" ",0,L60)+IF(N60=" ",0,N60)-IF(O60=" ",0,O60))&lt;=0," ",(+IF(E60=" ",0,E60)-IF(F60=" ",0,F60)+IF(G60=" ",0,G60)-IF(H60=" ",0,H60)+IF(I60=" ",0,I60)-IF(J60=" ",0,J60)+IF(K60=" ",0,K60)-IF(L60=" ",0,L60)+IF(N60=" ",0,N60)-IF(O60=" ",0,O60)))</f>
        <v xml:space="preserve"> </v>
      </c>
      <c r="Q60" s="490" t="str">
        <f>IF((-IF(E60=" ",0,E60)+IF(F60=" ",0,F60)-IF(G60=" ",0,G60)+IF(H60=" ",0,H60)-IF(I60=" ",0,I60)+IF(J60=" ",0,J60)-IF(K60=" ",0,K60)+IF(L60=" ",0,L60)-IF(N60=" ",0,N60)+IF(O60=" ",0,O60))&lt;=0," ",(-IF(E60=" ",0,E60)+IF(F60=" ",0,F60)-IF(G60=" ",0,G60)+IF(H60=" ",0,H60)-IF(I60=" ",0,I60)+IF(J60=" ",0,J60)-IF(K60=" ",0,K60)+IF(L60=" ",0,L60)-IF(N60=" ",0,N60)+IF(O60=" ",0,O60)))</f>
        <v xml:space="preserve"> </v>
      </c>
    </row>
    <row r="61" spans="1:17" x14ac:dyDescent="0.25">
      <c r="C61" s="11" t="s">
        <v>118</v>
      </c>
      <c r="D61" s="13"/>
      <c r="E61" s="483" t="str">
        <f>'Org. contrôlé A'!M81</f>
        <v xml:space="preserve"> </v>
      </c>
      <c r="F61" s="484" t="str">
        <f>'Org. contrôlé A'!N81</f>
        <v xml:space="preserve"> </v>
      </c>
      <c r="G61" s="483" t="str">
        <f>'Org. contrôlé B'!M81</f>
        <v xml:space="preserve"> </v>
      </c>
      <c r="H61" s="484" t="str">
        <f>'Org. contrôlé B'!N81</f>
        <v xml:space="preserve"> </v>
      </c>
      <c r="I61" s="483" t="str">
        <f>'Org. contrôlé C'!M81</f>
        <v xml:space="preserve"> </v>
      </c>
      <c r="J61" s="484" t="str">
        <f>'Org. contrôlé C'!N81</f>
        <v xml:space="preserve"> </v>
      </c>
      <c r="K61" s="483" t="str">
        <f>'Org. contrôlé D'!M81</f>
        <v xml:space="preserve"> </v>
      </c>
      <c r="L61" s="484" t="str">
        <f>'Org. contrôlé D'!N81</f>
        <v xml:space="preserve"> </v>
      </c>
      <c r="M61" s="22"/>
      <c r="N61" s="494"/>
      <c r="O61" s="495"/>
      <c r="P61" s="489" t="str">
        <f>IF((+IF(E61=" ",0,E61)-IF(F61=" ",0,F61)+IF(G61=" ",0,G61)-IF(H61=" ",0,H61)+IF(I61=" ",0,I61)-IF(J61=" ",0,J61)+IF(K61=" ",0,K61)-IF(L61=" ",0,L61)+IF(N61=" ",0,N61)-IF(O61=" ",0,O61))&lt;=0," ",(+IF(E61=" ",0,E61)-IF(F61=" ",0,F61)+IF(G61=" ",0,G61)-IF(H61=" ",0,H61)+IF(I61=" ",0,I61)-IF(J61=" ",0,J61)+IF(K61=" ",0,K61)-IF(L61=" ",0,L61)+IF(N61=" ",0,N61)-IF(O61=" ",0,O61)))</f>
        <v xml:space="preserve"> </v>
      </c>
      <c r="Q61" s="490" t="str">
        <f>IF((-IF(E61=" ",0,E61)+IF(F61=" ",0,F61)-IF(G61=" ",0,G61)+IF(H61=" ",0,H61)-IF(I61=" ",0,I61)+IF(J61=" ",0,J61)-IF(K61=" ",0,K61)+IF(L61=" ",0,L61)-IF(N61=" ",0,N61)+IF(O61=" ",0,O61))&lt;=0," ",(-IF(E61=" ",0,E61)+IF(F61=" ",0,F61)-IF(G61=" ",0,G61)+IF(H61=" ",0,H61)-IF(I61=" ",0,I61)+IF(J61=" ",0,J61)-IF(K61=" ",0,K61)+IF(L61=" ",0,L61)-IF(N61=" ",0,N61)+IF(O61=" ",0,O61)))</f>
        <v xml:space="preserve"> </v>
      </c>
    </row>
    <row r="62" spans="1:17" x14ac:dyDescent="0.25">
      <c r="A62" s="7"/>
      <c r="B62" s="713" t="s">
        <v>83</v>
      </c>
      <c r="C62" s="713"/>
      <c r="D62" s="714"/>
      <c r="E62" s="444"/>
      <c r="F62" s="435"/>
      <c r="G62" s="444"/>
      <c r="H62" s="435"/>
      <c r="I62" s="444"/>
      <c r="J62" s="435"/>
      <c r="K62" s="444"/>
      <c r="L62" s="435"/>
      <c r="M62" s="31"/>
      <c r="N62" s="439"/>
      <c r="O62" s="435"/>
      <c r="P62" s="444"/>
      <c r="Q62" s="435"/>
    </row>
    <row r="63" spans="1:17" x14ac:dyDescent="0.25">
      <c r="C63" s="11" t="s">
        <v>159</v>
      </c>
      <c r="D63" s="11"/>
      <c r="E63" s="483" t="str">
        <f>'Org. contrôlé A'!M84</f>
        <v xml:space="preserve"> </v>
      </c>
      <c r="F63" s="484" t="str">
        <f>'Org. contrôlé A'!N84</f>
        <v xml:space="preserve"> </v>
      </c>
      <c r="G63" s="483" t="str">
        <f>'Org. contrôlé B'!M84</f>
        <v xml:space="preserve"> </v>
      </c>
      <c r="H63" s="484" t="str">
        <f>'Org. contrôlé B'!N84</f>
        <v xml:space="preserve"> </v>
      </c>
      <c r="I63" s="483" t="str">
        <f>'Org. contrôlé C'!M84</f>
        <v xml:space="preserve"> </v>
      </c>
      <c r="J63" s="484" t="str">
        <f>'Org. contrôlé C'!N84</f>
        <v xml:space="preserve"> </v>
      </c>
      <c r="K63" s="483" t="str">
        <f>'Org. contrôlé D'!M84</f>
        <v xml:space="preserve"> </v>
      </c>
      <c r="L63" s="484" t="str">
        <f>'Org. contrôlé D'!N84</f>
        <v xml:space="preserve"> </v>
      </c>
      <c r="M63" s="31"/>
      <c r="N63" s="439"/>
      <c r="O63" s="435"/>
      <c r="P63" s="489" t="str">
        <f>IF((+IF(E63=" ",0,E63)-IF(F63=" ",0,F63)+IF(G63=" ",0,G63)-IF(H63=" ",0,H63)+IF(I63=" ",0,I63)-IF(J63=" ",0,J63)+IF(K63=" ",0,K63)-IF(L63=" ",0,L63)+IF(N63=" ",0,N63)-IF(O63=" ",0,O63))&lt;=0," ",(+IF(E63=" ",0,E63)-IF(F63=" ",0,F63)+IF(G63=" ",0,G63)-IF(H63=" ",0,H63)+IF(I63=" ",0,I63)-IF(J63=" ",0,J63)+IF(K63=" ",0,K63)-IF(L63=" ",0,L63)+IF(N63=" ",0,N63)-IF(O63=" ",0,O63)))</f>
        <v xml:space="preserve"> </v>
      </c>
      <c r="Q63" s="490" t="str">
        <f>IF((-IF(E63=" ",0,E63)+IF(F63=" ",0,F63)-IF(G63=" ",0,G63)+IF(H63=" ",0,H63)-IF(I63=" ",0,I63)+IF(J63=" ",0,J63)-IF(K63=" ",0,K63)+IF(L63=" ",0,L63)-IF(N63=" ",0,N63)+IF(O63=" ",0,O63))&lt;=0," ",(-IF(E63=" ",0,E63)+IF(F63=" ",0,F63)-IF(G63=" ",0,G63)+IF(H63=" ",0,H63)-IF(I63=" ",0,I63)+IF(J63=" ",0,J63)-IF(K63=" ",0,K63)+IF(L63=" ",0,L63)-IF(N63=" ",0,N63)+IF(O63=" ",0,O63)))</f>
        <v xml:space="preserve"> </v>
      </c>
    </row>
    <row r="64" spans="1:17" x14ac:dyDescent="0.25">
      <c r="C64" s="12" t="s">
        <v>334</v>
      </c>
      <c r="D64" s="12"/>
      <c r="E64" s="483" t="str">
        <f>'Org. contrôlé A'!M85</f>
        <v xml:space="preserve"> </v>
      </c>
      <c r="F64" s="484" t="str">
        <f>'Org. contrôlé A'!N85</f>
        <v xml:space="preserve"> </v>
      </c>
      <c r="G64" s="483" t="str">
        <f>'Org. contrôlé B'!M85</f>
        <v xml:space="preserve"> </v>
      </c>
      <c r="H64" s="484" t="str">
        <f>'Org. contrôlé B'!N85</f>
        <v xml:space="preserve"> </v>
      </c>
      <c r="I64" s="483" t="str">
        <f>'Org. contrôlé C'!M85</f>
        <v xml:space="preserve"> </v>
      </c>
      <c r="J64" s="484" t="str">
        <f>'Org. contrôlé C'!N85</f>
        <v xml:space="preserve"> </v>
      </c>
      <c r="K64" s="483" t="str">
        <f>'Org. contrôlé D'!M85</f>
        <v xml:space="preserve"> </v>
      </c>
      <c r="L64" s="484" t="str">
        <f>'Org. contrôlé D'!N85</f>
        <v xml:space="preserve"> </v>
      </c>
      <c r="M64" s="24"/>
      <c r="N64" s="491"/>
      <c r="O64" s="492"/>
      <c r="P64" s="489" t="str">
        <f>IF((+IF(E64=" ",0,E64)-IF(F64=" ",0,F64)+IF(G64=" ",0,G64)-IF(H64=" ",0,H64)+IF(I64=" ",0,I64)-IF(J64=" ",0,J64)+IF(K64=" ",0,K64)-IF(L64=" ",0,L64)+IF(N64=" ",0,N64)-IF(O64=" ",0,O64))&lt;=0," ",(+IF(E64=" ",0,E64)-IF(F64=" ",0,F64)+IF(G64=" ",0,G64)-IF(H64=" ",0,H64)+IF(I64=" ",0,I64)-IF(J64=" ",0,J64)+IF(K64=" ",0,K64)-IF(L64=" ",0,L64)+IF(N64=" ",0,N64)-IF(O64=" ",0,O64)))</f>
        <v xml:space="preserve"> </v>
      </c>
      <c r="Q64" s="490" t="str">
        <f>IF((-IF(E64=" ",0,E64)+IF(F64=" ",0,F64)-IF(G64=" ",0,G64)+IF(H64=" ",0,H64)-IF(I64=" ",0,I64)+IF(J64=" ",0,J64)-IF(K64=" ",0,K64)+IF(L64=" ",0,L64)-IF(N64=" ",0,N64)+IF(O64=" ",0,O64))&lt;=0," ",(-IF(E64=" ",0,E64)+IF(F64=" ",0,F64)-IF(G64=" ",0,G64)+IF(H64=" ",0,H64)-IF(I64=" ",0,I64)+IF(J64=" ",0,J64)-IF(K64=" ",0,K64)+IF(L64=" ",0,L64)-IF(N64=" ",0,N64)+IF(O64=" ",0,O64)))</f>
        <v xml:space="preserve"> </v>
      </c>
    </row>
    <row r="65" spans="1:18" ht="24" customHeight="1" x14ac:dyDescent="0.25">
      <c r="C65" s="686" t="s">
        <v>71</v>
      </c>
      <c r="D65" s="687"/>
      <c r="E65" s="483" t="str">
        <f>'Org. contrôlé A'!M86</f>
        <v xml:space="preserve"> </v>
      </c>
      <c r="F65" s="484" t="str">
        <f>'Org. contrôlé A'!N86</f>
        <v xml:space="preserve"> </v>
      </c>
      <c r="G65" s="483" t="str">
        <f>'Org. contrôlé B'!M86</f>
        <v xml:space="preserve"> </v>
      </c>
      <c r="H65" s="484" t="str">
        <f>'Org. contrôlé B'!N86</f>
        <v xml:space="preserve"> </v>
      </c>
      <c r="I65" s="483" t="str">
        <f>'Org. contrôlé C'!M86</f>
        <v xml:space="preserve"> </v>
      </c>
      <c r="J65" s="484" t="str">
        <f>'Org. contrôlé C'!N86</f>
        <v xml:space="preserve"> </v>
      </c>
      <c r="K65" s="483" t="str">
        <f>'Org. contrôlé D'!M86</f>
        <v xml:space="preserve"> </v>
      </c>
      <c r="L65" s="484" t="str">
        <f>'Org. contrôlé D'!N86</f>
        <v xml:space="preserve"> </v>
      </c>
      <c r="M65" s="181"/>
      <c r="N65" s="493">
        <f>O186</f>
        <v>0</v>
      </c>
      <c r="O65" s="484">
        <f>N186</f>
        <v>0</v>
      </c>
      <c r="P65" s="493" t="str">
        <f>Q186</f>
        <v xml:space="preserve"> </v>
      </c>
      <c r="Q65" s="484" t="str">
        <f>P186</f>
        <v xml:space="preserve"> </v>
      </c>
    </row>
    <row r="66" spans="1:18" x14ac:dyDescent="0.25">
      <c r="C66" s="11" t="s">
        <v>70</v>
      </c>
      <c r="D66" s="11"/>
      <c r="E66" s="483" t="str">
        <f>'Org. contrôlé A'!M87</f>
        <v xml:space="preserve"> </v>
      </c>
      <c r="F66" s="484" t="str">
        <f>'Org. contrôlé A'!N87</f>
        <v xml:space="preserve"> </v>
      </c>
      <c r="G66" s="483" t="str">
        <f>'Org. contrôlé B'!M87</f>
        <v xml:space="preserve"> </v>
      </c>
      <c r="H66" s="484" t="str">
        <f>'Org. contrôlé B'!N87</f>
        <v xml:space="preserve"> </v>
      </c>
      <c r="I66" s="483" t="str">
        <f>'Org. contrôlé C'!M87</f>
        <v xml:space="preserve"> </v>
      </c>
      <c r="J66" s="484" t="str">
        <f>'Org. contrôlé C'!N87</f>
        <v xml:space="preserve"> </v>
      </c>
      <c r="K66" s="483" t="str">
        <f>'Org. contrôlé D'!M87</f>
        <v xml:space="preserve"> </v>
      </c>
      <c r="L66" s="484" t="str">
        <f>'Org. contrôlé D'!N87</f>
        <v xml:space="preserve"> </v>
      </c>
      <c r="M66" s="22"/>
      <c r="N66" s="494"/>
      <c r="O66" s="495"/>
      <c r="P66" s="489" t="str">
        <f>IF((+IF(E66=" ",0,E66)-IF(F66=" ",0,F66)+IF(G66=" ",0,G66)-IF(H66=" ",0,H66)+IF(I66=" ",0,I66)-IF(J66=" ",0,J66)+IF(K66=" ",0,K66)-IF(L66=" ",0,L66)+IF(N66=" ",0,N66)-IF(O66=" ",0,O66))&lt;=0," ",(+IF(E66=" ",0,E66)-IF(F66=" ",0,F66)+IF(G66=" ",0,G66)-IF(H66=" ",0,H66)+IF(I66=" ",0,I66)-IF(J66=" ",0,J66)+IF(K66=" ",0,K66)-IF(L66=" ",0,L66)+IF(N66=" ",0,N66)-IF(O66=" ",0,O66)))</f>
        <v xml:space="preserve"> </v>
      </c>
      <c r="Q66" s="490" t="str">
        <f>IF((-IF(E66=" ",0,E66)+IF(F66=" ",0,F66)-IF(G66=" ",0,G66)+IF(H66=" ",0,H66)-IF(I66=" ",0,I66)+IF(J66=" ",0,J66)-IF(K66=" ",0,K66)+IF(L66=" ",0,L66)-IF(N66=" ",0,N66)+IF(O66=" ",0,O66))&lt;=0," ",(-IF(E66=" ",0,E66)+IF(F66=" ",0,F66)-IF(G66=" ",0,G66)+IF(H66=" ",0,H66)-IF(I66=" ",0,I66)+IF(J66=" ",0,J66)-IF(K66=" ",0,K66)+IF(L66=" ",0,L66)-IF(N66=" ",0,N66)+IF(O66=" ",0,O66)))</f>
        <v xml:space="preserve"> </v>
      </c>
    </row>
    <row r="67" spans="1:18" ht="24" customHeight="1" x14ac:dyDescent="0.25">
      <c r="A67" s="7" t="s">
        <v>68</v>
      </c>
      <c r="B67" s="599" t="s">
        <v>210</v>
      </c>
      <c r="C67" s="599"/>
      <c r="D67" s="600"/>
      <c r="E67" s="485"/>
      <c r="F67" s="486"/>
      <c r="G67" s="485"/>
      <c r="H67" s="486"/>
      <c r="I67" s="485"/>
      <c r="J67" s="486"/>
      <c r="K67" s="485"/>
      <c r="L67" s="486"/>
      <c r="M67" s="212"/>
      <c r="N67" s="496"/>
      <c r="O67" s="486"/>
      <c r="P67" s="485"/>
      <c r="Q67" s="486"/>
    </row>
    <row r="68" spans="1:18" x14ac:dyDescent="0.25">
      <c r="C68" s="11" t="s">
        <v>159</v>
      </c>
      <c r="D68" s="13"/>
      <c r="E68" s="483" t="str">
        <f>'Org. contrôlé A'!M90</f>
        <v xml:space="preserve"> </v>
      </c>
      <c r="F68" s="484" t="str">
        <f>'Org. contrôlé A'!N90</f>
        <v xml:space="preserve"> </v>
      </c>
      <c r="G68" s="483" t="str">
        <f>'Org. contrôlé B'!M90</f>
        <v xml:space="preserve"> </v>
      </c>
      <c r="H68" s="484" t="str">
        <f>'Org. contrôlé B'!N90</f>
        <v xml:space="preserve"> </v>
      </c>
      <c r="I68" s="483" t="str">
        <f>'Org. contrôlé C'!M90</f>
        <v xml:space="preserve"> </v>
      </c>
      <c r="J68" s="484" t="str">
        <f>'Org. contrôlé C'!N90</f>
        <v xml:space="preserve"> </v>
      </c>
      <c r="K68" s="483" t="str">
        <f>'Org. contrôlé D'!M90</f>
        <v xml:space="preserve"> </v>
      </c>
      <c r="L68" s="484" t="str">
        <f>'Org. contrôlé D'!N90</f>
        <v xml:space="preserve"> </v>
      </c>
      <c r="M68" s="31"/>
      <c r="N68" s="439"/>
      <c r="O68" s="435"/>
      <c r="P68" s="489" t="str">
        <f>IF((+IF(E68=" ",0,E68)-IF(F68=" ",0,F68)+IF(G68=" ",0,G68)-IF(H68=" ",0,H68)+IF(I68=" ",0,I68)-IF(J68=" ",0,J68)+IF(K68=" ",0,K68)-IF(L68=" ",0,L68)+IF(N68=" ",0,N68)-IF(O68=" ",0,O68))&lt;=0," ",(+IF(E68=" ",0,E68)-IF(F68=" ",0,F68)+IF(G68=" ",0,G68)-IF(H68=" ",0,H68)+IF(I68=" ",0,I68)-IF(J68=" ",0,J68)+IF(K68=" ",0,K68)-IF(L68=" ",0,L68)+IF(N68=" ",0,N68)-IF(O68=" ",0,O68)))</f>
        <v xml:space="preserve"> </v>
      </c>
      <c r="Q68" s="490" t="str">
        <f>IF((-IF(E68=" ",0,E68)+IF(F68=" ",0,F68)-IF(G68=" ",0,G68)+IF(H68=" ",0,H68)-IF(I68=" ",0,I68)+IF(J68=" ",0,J68)-IF(K68=" ",0,K68)+IF(L68=" ",0,L68)-IF(N68=" ",0,N68)+IF(O68=" ",0,O68))&lt;=0," ",(-IF(E68=" ",0,E68)+IF(F68=" ",0,F68)-IF(G68=" ",0,G68)+IF(H68=" ",0,H68)-IF(I68=" ",0,I68)+IF(J68=" ",0,J68)-IF(K68=" ",0,K68)+IF(L68=" ",0,L68)-IF(N68=" ",0,N68)+IF(O68=" ",0,O68)))</f>
        <v xml:space="preserve"> </v>
      </c>
    </row>
    <row r="69" spans="1:18" x14ac:dyDescent="0.25">
      <c r="C69" s="12" t="s">
        <v>334</v>
      </c>
      <c r="D69" s="12"/>
      <c r="E69" s="483" t="str">
        <f>'Org. contrôlé A'!M91</f>
        <v xml:space="preserve"> </v>
      </c>
      <c r="F69" s="484" t="str">
        <f>'Org. contrôlé A'!N91</f>
        <v xml:space="preserve"> </v>
      </c>
      <c r="G69" s="483" t="str">
        <f>'Org. contrôlé B'!M91</f>
        <v xml:space="preserve"> </v>
      </c>
      <c r="H69" s="484" t="str">
        <f>'Org. contrôlé B'!N91</f>
        <v xml:space="preserve"> </v>
      </c>
      <c r="I69" s="483" t="str">
        <f>'Org. contrôlé C'!M91</f>
        <v xml:space="preserve"> </v>
      </c>
      <c r="J69" s="484" t="str">
        <f>'Org. contrôlé C'!N91</f>
        <v xml:space="preserve"> </v>
      </c>
      <c r="K69" s="483" t="str">
        <f>'Org. contrôlé D'!M91</f>
        <v xml:space="preserve"> </v>
      </c>
      <c r="L69" s="484" t="str">
        <f>'Org. contrôlé D'!N91</f>
        <v xml:space="preserve"> </v>
      </c>
      <c r="M69" s="24"/>
      <c r="N69" s="491"/>
      <c r="O69" s="492"/>
      <c r="P69" s="489" t="str">
        <f>IF((+IF(E69=" ",0,E69)-IF(F69=" ",0,F69)+IF(G69=" ",0,G69)-IF(H69=" ",0,H69)+IF(I69=" ",0,I69)-IF(J69=" ",0,J69)+IF(K69=" ",0,K69)-IF(L69=" ",0,L69)+IF(N69=" ",0,N69)-IF(O69=" ",0,O69))&lt;=0," ",(+IF(E69=" ",0,E69)-IF(F69=" ",0,F69)+IF(G69=" ",0,G69)-IF(H69=" ",0,H69)+IF(I69=" ",0,I69)-IF(J69=" ",0,J69)+IF(K69=" ",0,K69)-IF(L69=" ",0,L69)+IF(N69=" ",0,N69)-IF(O69=" ",0,O69)))</f>
        <v xml:space="preserve"> </v>
      </c>
      <c r="Q69" s="490" t="str">
        <f>IF((-IF(E69=" ",0,E69)+IF(F69=" ",0,F69)-IF(G69=" ",0,G69)+IF(H69=" ",0,H69)-IF(I69=" ",0,I69)+IF(J69=" ",0,J69)-IF(K69=" ",0,K69)+IF(L69=" ",0,L69)-IF(N69=" ",0,N69)+IF(O69=" ",0,O69))&lt;=0," ",(-IF(E69=" ",0,E69)+IF(F69=" ",0,F69)-IF(G69=" ",0,G69)+IF(H69=" ",0,H69)-IF(I69=" ",0,I69)+IF(J69=" ",0,J69)-IF(K69=" ",0,K69)+IF(L69=" ",0,L69)-IF(N69=" ",0,N69)+IF(O69=" ",0,O69)))</f>
        <v xml:space="preserve"> </v>
      </c>
      <c r="R69" s="99"/>
    </row>
    <row r="70" spans="1:18" x14ac:dyDescent="0.25">
      <c r="A70" s="8"/>
      <c r="B70" s="8"/>
      <c r="C70" s="11" t="s">
        <v>148</v>
      </c>
      <c r="D70" s="13"/>
      <c r="E70" s="483" t="str">
        <f>'Org. contrôlé A'!M92</f>
        <v xml:space="preserve"> </v>
      </c>
      <c r="F70" s="484" t="str">
        <f>'Org. contrôlé A'!N92</f>
        <v xml:space="preserve"> </v>
      </c>
      <c r="G70" s="483" t="str">
        <f>'Org. contrôlé B'!M92</f>
        <v xml:space="preserve"> </v>
      </c>
      <c r="H70" s="484" t="str">
        <f>'Org. contrôlé B'!N92</f>
        <v xml:space="preserve"> </v>
      </c>
      <c r="I70" s="483" t="str">
        <f>'Org. contrôlé C'!M92</f>
        <v xml:space="preserve"> </v>
      </c>
      <c r="J70" s="484" t="str">
        <f>'Org. contrôlé C'!N92</f>
        <v xml:space="preserve"> </v>
      </c>
      <c r="K70" s="483" t="str">
        <f>'Org. contrôlé D'!M92</f>
        <v xml:space="preserve"> </v>
      </c>
      <c r="L70" s="484" t="str">
        <f>'Org. contrôlé D'!N92</f>
        <v xml:space="preserve"> </v>
      </c>
      <c r="M70" s="22"/>
      <c r="N70" s="494"/>
      <c r="O70" s="495"/>
      <c r="P70" s="489" t="str">
        <f>IF((+IF(E70=" ",0,E70)-IF(F70=" ",0,F70)+IF(G70=" ",0,G70)-IF(H70=" ",0,H70)+IF(I70=" ",0,I70)-IF(J70=" ",0,J70)+IF(K70=" ",0,K70)-IF(L70=" ",0,L70)+IF(N70=" ",0,N70)-IF(O70=" ",0,O70))&lt;=0," ",(+IF(E70=" ",0,E70)-IF(F70=" ",0,F70)+IF(G70=" ",0,G70)-IF(H70=" ",0,H70)+IF(I70=" ",0,I70)-IF(J70=" ",0,J70)+IF(K70=" ",0,K70)-IF(L70=" ",0,L70)+IF(N70=" ",0,N70)-IF(O70=" ",0,O70)))</f>
        <v xml:space="preserve"> </v>
      </c>
      <c r="Q70" s="490" t="str">
        <f>IF((-IF(E70=" ",0,E70)+IF(F70=" ",0,F70)-IF(G70=" ",0,G70)+IF(H70=" ",0,H70)-IF(I70=" ",0,I70)+IF(J70=" ",0,J70)-IF(K70=" ",0,K70)+IF(L70=" ",0,L70)-IF(N70=" ",0,N70)+IF(O70=" ",0,O70))&lt;=0," ",(-IF(E70=" ",0,E70)+IF(F70=" ",0,F70)-IF(G70=" ",0,G70)+IF(H70=" ",0,H70)-IF(I70=" ",0,I70)+IF(J70=" ",0,J70)-IF(K70=" ",0,K70)+IF(L70=" ",0,L70)-IF(N70=" ",0,N70)+IF(O70=" ",0,O70)))</f>
        <v xml:space="preserve"> </v>
      </c>
      <c r="R70" s="99"/>
    </row>
    <row r="71" spans="1:18" x14ac:dyDescent="0.25">
      <c r="A71" s="7" t="s">
        <v>68</v>
      </c>
      <c r="B71" s="599" t="s">
        <v>281</v>
      </c>
      <c r="C71" s="599"/>
      <c r="D71" s="600"/>
      <c r="E71" s="485"/>
      <c r="F71" s="486"/>
      <c r="G71" s="485"/>
      <c r="H71" s="486"/>
      <c r="I71" s="485"/>
      <c r="J71" s="486"/>
      <c r="K71" s="485"/>
      <c r="L71" s="486"/>
      <c r="M71" s="212"/>
      <c r="N71" s="496"/>
      <c r="O71" s="486"/>
      <c r="P71" s="485"/>
      <c r="Q71" s="486"/>
    </row>
    <row r="72" spans="1:18" x14ac:dyDescent="0.25">
      <c r="C72" s="11" t="s">
        <v>159</v>
      </c>
      <c r="D72" s="13"/>
      <c r="E72" s="483" t="str">
        <f>'Org. contrôlé A'!M95</f>
        <v xml:space="preserve"> </v>
      </c>
      <c r="F72" s="484" t="str">
        <f>'Org. contrôlé A'!N95</f>
        <v xml:space="preserve"> </v>
      </c>
      <c r="G72" s="483" t="str">
        <f>'Org. contrôlé B'!M95</f>
        <v xml:space="preserve"> </v>
      </c>
      <c r="H72" s="484" t="str">
        <f>'Org. contrôlé B'!N95</f>
        <v xml:space="preserve"> </v>
      </c>
      <c r="I72" s="483" t="str">
        <f>'Org. contrôlé C'!M95</f>
        <v xml:space="preserve"> </v>
      </c>
      <c r="J72" s="484" t="str">
        <f>'Org. contrôlé C'!N95</f>
        <v xml:space="preserve"> </v>
      </c>
      <c r="K72" s="483" t="str">
        <f>'Org. contrôlé D'!M95</f>
        <v xml:space="preserve"> </v>
      </c>
      <c r="L72" s="484" t="str">
        <f>'Org. contrôlé D'!N95</f>
        <v xml:space="preserve"> </v>
      </c>
      <c r="M72" s="31"/>
      <c r="N72" s="439"/>
      <c r="O72" s="435"/>
      <c r="P72" s="489" t="str">
        <f>IF((+IF(E72=" ",0,E72)-IF(F72=" ",0,F72)+IF(G72=" ",0,G72)-IF(H72=" ",0,H72)+IF(I72=" ",0,I72)-IF(J72=" ",0,J72)+IF(K72=" ",0,K72)-IF(L72=" ",0,L72)+IF(N72=" ",0,N72)-IF(O72=" ",0,O72))&lt;=0," ",(+IF(E72=" ",0,E72)-IF(F72=" ",0,F72)+IF(G72=" ",0,G72)-IF(H72=" ",0,H72)+IF(I72=" ",0,I72)-IF(J72=" ",0,J72)+IF(K72=" ",0,K72)-IF(L72=" ",0,L72)+IF(N72=" ",0,N72)-IF(O72=" ",0,O72)))</f>
        <v xml:space="preserve"> </v>
      </c>
      <c r="Q72" s="490" t="str">
        <f>IF((-IF(E72=" ",0,E72)+IF(F72=" ",0,F72)-IF(G72=" ",0,G72)+IF(H72=" ",0,H72)-IF(I72=" ",0,I72)+IF(J72=" ",0,J72)-IF(K72=" ",0,K72)+IF(L72=" ",0,L72)-IF(N72=" ",0,N72)+IF(O72=" ",0,O72))&lt;=0," ",(-IF(E72=" ",0,E72)+IF(F72=" ",0,F72)-IF(G72=" ",0,G72)+IF(H72=" ",0,H72)-IF(I72=" ",0,I72)+IF(J72=" ",0,J72)-IF(K72=" ",0,K72)+IF(L72=" ",0,L72)-IF(N72=" ",0,N72)+IF(O72=" ",0,O72)))</f>
        <v xml:space="preserve"> </v>
      </c>
    </row>
    <row r="73" spans="1:18" x14ac:dyDescent="0.25">
      <c r="C73" s="12" t="s">
        <v>280</v>
      </c>
      <c r="D73" s="12"/>
      <c r="E73" s="483" t="str">
        <f>'Org. contrôlé A'!M96</f>
        <v xml:space="preserve"> </v>
      </c>
      <c r="F73" s="484" t="str">
        <f>'Org. contrôlé A'!N96</f>
        <v xml:space="preserve"> </v>
      </c>
      <c r="G73" s="483" t="str">
        <f>'Org. contrôlé B'!M96</f>
        <v xml:space="preserve"> </v>
      </c>
      <c r="H73" s="484" t="str">
        <f>'Org. contrôlé B'!N96</f>
        <v xml:space="preserve"> </v>
      </c>
      <c r="I73" s="483" t="str">
        <f>'Org. contrôlé C'!M96</f>
        <v xml:space="preserve"> </v>
      </c>
      <c r="J73" s="484" t="str">
        <f>'Org. contrôlé C'!N96</f>
        <v xml:space="preserve"> </v>
      </c>
      <c r="K73" s="483" t="str">
        <f>'Org. contrôlé D'!M96</f>
        <v xml:space="preserve"> </v>
      </c>
      <c r="L73" s="484" t="str">
        <f>'Org. contrôlé D'!N96</f>
        <v xml:space="preserve"> </v>
      </c>
      <c r="M73" s="24"/>
      <c r="N73" s="491"/>
      <c r="O73" s="492"/>
      <c r="P73" s="489" t="str">
        <f>IF((+IF(E73=" ",0,E73)-IF(F73=" ",0,F73)+IF(G73=" ",0,G73)-IF(H73=" ",0,H73)+IF(I73=" ",0,I73)-IF(J73=" ",0,J73)+IF(K73=" ",0,K73)-IF(L73=" ",0,L73)+IF(N73=" ",0,N73)-IF(O73=" ",0,O73))&lt;=0," ",(+IF(E73=" ",0,E73)-IF(F73=" ",0,F73)+IF(G73=" ",0,G73)-IF(H73=" ",0,H73)+IF(I73=" ",0,I73)-IF(J73=" ",0,J73)+IF(K73=" ",0,K73)-IF(L73=" ",0,L73)+IF(N73=" ",0,N73)-IF(O73=" ",0,O73)))</f>
        <v xml:space="preserve"> </v>
      </c>
      <c r="Q73" s="490" t="str">
        <f>IF((-IF(E73=" ",0,E73)+IF(F73=" ",0,F73)-IF(G73=" ",0,G73)+IF(H73=" ",0,H73)-IF(I73=" ",0,I73)+IF(J73=" ",0,J73)-IF(K73=" ",0,K73)+IF(L73=" ",0,L73)-IF(N73=" ",0,N73)+IF(O73=" ",0,O73))&lt;=0," ",(-IF(E73=" ",0,E73)+IF(F73=" ",0,F73)-IF(G73=" ",0,G73)+IF(H73=" ",0,H73)-IF(I73=" ",0,I73)+IF(J73=" ",0,J73)-IF(K73=" ",0,K73)+IF(L73=" ",0,L73)-IF(N73=" ",0,N73)+IF(O73=" ",0,O73)))</f>
        <v xml:space="preserve"> </v>
      </c>
      <c r="R73" s="99"/>
    </row>
    <row r="74" spans="1:18" x14ac:dyDescent="0.25">
      <c r="C74" s="12" t="s">
        <v>282</v>
      </c>
      <c r="D74" s="12"/>
      <c r="E74" s="483" t="str">
        <f>'Org. contrôlé A'!M97</f>
        <v xml:space="preserve"> </v>
      </c>
      <c r="F74" s="484" t="str">
        <f>'Org. contrôlé A'!N97</f>
        <v xml:space="preserve"> </v>
      </c>
      <c r="G74" s="483" t="str">
        <f>'Org. contrôlé B'!M97</f>
        <v xml:space="preserve"> </v>
      </c>
      <c r="H74" s="484" t="str">
        <f>'Org. contrôlé B'!N97</f>
        <v xml:space="preserve"> </v>
      </c>
      <c r="I74" s="483" t="str">
        <f>'Org. contrôlé C'!M97</f>
        <v xml:space="preserve"> </v>
      </c>
      <c r="J74" s="484" t="str">
        <f>'Org. contrôlé C'!N97</f>
        <v xml:space="preserve"> </v>
      </c>
      <c r="K74" s="483" t="str">
        <f>'Org. contrôlé D'!M97</f>
        <v xml:space="preserve"> </v>
      </c>
      <c r="L74" s="484" t="str">
        <f>'Org. contrôlé D'!N97</f>
        <v xml:space="preserve"> </v>
      </c>
      <c r="M74" s="24"/>
      <c r="N74" s="491"/>
      <c r="O74" s="492"/>
      <c r="P74" s="489" t="str">
        <f>IF((+IF(E74=" ",0,E74)-IF(F74=" ",0,F74)+IF(G74=" ",0,G74)-IF(H74=" ",0,H74)+IF(I74=" ",0,I74)-IF(J74=" ",0,J74)+IF(K74=" ",0,K74)-IF(L74=" ",0,L74)+IF(N74=" ",0,N74)-IF(O74=" ",0,O74))&lt;=0," ",(+IF(E74=" ",0,E74)-IF(F74=" ",0,F74)+IF(G74=" ",0,G74)-IF(H74=" ",0,H74)+IF(I74=" ",0,I74)-IF(J74=" ",0,J74)+IF(K74=" ",0,K74)-IF(L74=" ",0,L74)+IF(N74=" ",0,N74)-IF(O74=" ",0,O74)))</f>
        <v xml:space="preserve"> </v>
      </c>
      <c r="Q74" s="490" t="str">
        <f>IF((-IF(E74=" ",0,E74)+IF(F74=" ",0,F74)-IF(G74=" ",0,G74)+IF(H74=" ",0,H74)-IF(I74=" ",0,I74)+IF(J74=" ",0,J74)-IF(K74=" ",0,K74)+IF(L74=" ",0,L74)-IF(N74=" ",0,N74)+IF(O74=" ",0,O74))&lt;=0," ",(-IF(E74=" ",0,E74)+IF(F74=" ",0,F74)-IF(G74=" ",0,G74)+IF(H74=" ",0,H74)-IF(I74=" ",0,I74)+IF(J74=" ",0,J74)-IF(K74=" ",0,K74)+IF(L74=" ",0,L74)-IF(N74=" ",0,N74)+IF(O74=" ",0,O74)))</f>
        <v xml:space="preserve"> </v>
      </c>
      <c r="R74" s="99"/>
    </row>
    <row r="75" spans="1:18" ht="24" customHeight="1" x14ac:dyDescent="0.25">
      <c r="C75" s="577" t="s">
        <v>283</v>
      </c>
      <c r="D75" s="578"/>
      <c r="E75" s="483" t="str">
        <f>'Org. contrôlé A'!M98</f>
        <v xml:space="preserve"> </v>
      </c>
      <c r="F75" s="484" t="str">
        <f>'Org. contrôlé A'!N98</f>
        <v xml:space="preserve"> </v>
      </c>
      <c r="G75" s="483" t="str">
        <f>'Org. contrôlé B'!M98</f>
        <v xml:space="preserve"> </v>
      </c>
      <c r="H75" s="484" t="str">
        <f>'Org. contrôlé B'!N98</f>
        <v xml:space="preserve"> </v>
      </c>
      <c r="I75" s="483" t="str">
        <f>'Org. contrôlé C'!M98</f>
        <v xml:space="preserve"> </v>
      </c>
      <c r="J75" s="484" t="str">
        <f>'Org. contrôlé C'!N98</f>
        <v xml:space="preserve"> </v>
      </c>
      <c r="K75" s="483" t="str">
        <f>'Org. contrôlé D'!M98</f>
        <v xml:space="preserve"> </v>
      </c>
      <c r="L75" s="484" t="str">
        <f>'Org. contrôlé D'!N98</f>
        <v xml:space="preserve"> </v>
      </c>
      <c r="M75" s="24"/>
      <c r="N75" s="491"/>
      <c r="O75" s="492"/>
      <c r="P75" s="489" t="str">
        <f>IF((+IF(E75=" ",0,E75)-IF(F75=" ",0,F75)+IF(G75=" ",0,G75)-IF(H75=" ",0,H75)+IF(I75=" ",0,I75)-IF(J75=" ",0,J75)+IF(K75=" ",0,K75)-IF(L75=" ",0,L75)+IF(N75=" ",0,N75)-IF(O75=" ",0,O75))&lt;=0," ",(+IF(E75=" ",0,E75)-IF(F75=" ",0,F75)+IF(G75=" ",0,G75)-IF(H75=" ",0,H75)+IF(I75=" ",0,I75)-IF(J75=" ",0,J75)+IF(K75=" ",0,K75)-IF(L75=" ",0,L75)+IF(N75=" ",0,N75)-IF(O75=" ",0,O75)))</f>
        <v xml:space="preserve"> </v>
      </c>
      <c r="Q75" s="490" t="str">
        <f>IF((-IF(E75=" ",0,E75)+IF(F75=" ",0,F75)-IF(G75=" ",0,G75)+IF(H75=" ",0,H75)-IF(I75=" ",0,I75)+IF(J75=" ",0,J75)-IF(K75=" ",0,K75)+IF(L75=" ",0,L75)-IF(N75=" ",0,N75)+IF(O75=" ",0,O75))&lt;=0," ",(-IF(E75=" ",0,E75)+IF(F75=" ",0,F75)-IF(G75=" ",0,G75)+IF(H75=" ",0,H75)-IF(I75=" ",0,I75)+IF(J75=" ",0,J75)-IF(K75=" ",0,K75)+IF(L75=" ",0,L75)-IF(N75=" ",0,N75)+IF(O75=" ",0,O75)))</f>
        <v xml:space="preserve"> </v>
      </c>
      <c r="R75" s="99"/>
    </row>
    <row r="76" spans="1:18" ht="24" customHeight="1" x14ac:dyDescent="0.25">
      <c r="A76" s="654" t="s">
        <v>191</v>
      </c>
      <c r="B76" s="654"/>
      <c r="C76" s="654"/>
      <c r="D76" s="655"/>
      <c r="E76" s="487">
        <f>SUM(E41:E75)</f>
        <v>0</v>
      </c>
      <c r="F76" s="488">
        <f t="shared" ref="F76:L76" si="5">SUM(F41:F75)</f>
        <v>0</v>
      </c>
      <c r="G76" s="487">
        <f t="shared" si="5"/>
        <v>0</v>
      </c>
      <c r="H76" s="488">
        <f t="shared" si="5"/>
        <v>0</v>
      </c>
      <c r="I76" s="487">
        <f>SUM(I41:I75)</f>
        <v>0</v>
      </c>
      <c r="J76" s="488">
        <f t="shared" si="5"/>
        <v>0</v>
      </c>
      <c r="K76" s="487">
        <f t="shared" si="5"/>
        <v>0</v>
      </c>
      <c r="L76" s="488">
        <f t="shared" si="5"/>
        <v>0</v>
      </c>
      <c r="M76" s="241"/>
      <c r="N76" s="497">
        <f>SUM(N41:N75)</f>
        <v>0</v>
      </c>
      <c r="O76" s="488">
        <f>SUM(O41:O75)</f>
        <v>0</v>
      </c>
      <c r="P76" s="487">
        <f>SUM(P41:P75)</f>
        <v>0</v>
      </c>
      <c r="Q76" s="488">
        <f>SUM(Q41:Q75)</f>
        <v>0</v>
      </c>
    </row>
    <row r="77" spans="1:18" ht="15" customHeight="1" x14ac:dyDescent="0.25">
      <c r="A77" s="654" t="s">
        <v>189</v>
      </c>
      <c r="B77" s="654"/>
      <c r="C77" s="654"/>
      <c r="D77" s="655"/>
      <c r="E77" s="487">
        <f t="shared" ref="E77:L77" si="6">E32+E76</f>
        <v>0</v>
      </c>
      <c r="F77" s="488">
        <f t="shared" si="6"/>
        <v>0</v>
      </c>
      <c r="G77" s="487">
        <f t="shared" si="6"/>
        <v>0</v>
      </c>
      <c r="H77" s="488">
        <f t="shared" si="6"/>
        <v>0</v>
      </c>
      <c r="I77" s="487">
        <f t="shared" si="6"/>
        <v>0</v>
      </c>
      <c r="J77" s="488">
        <f t="shared" si="6"/>
        <v>0</v>
      </c>
      <c r="K77" s="487">
        <f t="shared" si="6"/>
        <v>0</v>
      </c>
      <c r="L77" s="488">
        <f t="shared" si="6"/>
        <v>0</v>
      </c>
      <c r="M77" s="243"/>
      <c r="N77" s="497">
        <f>N32+N76</f>
        <v>0</v>
      </c>
      <c r="O77" s="488">
        <f>O32+O76</f>
        <v>0</v>
      </c>
      <c r="P77" s="487">
        <f>P32+P76</f>
        <v>0</v>
      </c>
      <c r="Q77" s="488">
        <f>Q32+Q76</f>
        <v>0</v>
      </c>
      <c r="R77" s="99"/>
    </row>
    <row r="78" spans="1:18" s="3" customFormat="1" x14ac:dyDescent="0.25">
      <c r="A78" s="8"/>
      <c r="B78" s="8"/>
      <c r="C78" s="8"/>
      <c r="D78" s="8"/>
      <c r="E78" s="10"/>
      <c r="F78" s="10"/>
      <c r="G78" s="10"/>
      <c r="H78" s="10"/>
      <c r="I78" s="10"/>
      <c r="J78" s="10"/>
      <c r="K78" s="10"/>
      <c r="L78" s="10"/>
      <c r="M78" s="10"/>
      <c r="N78" s="10"/>
      <c r="O78" s="10"/>
      <c r="P78" s="43"/>
      <c r="Q78" s="43"/>
    </row>
    <row r="79" spans="1:18" ht="17.25" customHeight="1" x14ac:dyDescent="0.25">
      <c r="A79" s="601" t="s">
        <v>276</v>
      </c>
      <c r="B79" s="602"/>
      <c r="C79" s="602"/>
      <c r="D79" s="602"/>
      <c r="E79" s="602"/>
      <c r="F79" s="602"/>
      <c r="G79" s="602"/>
      <c r="H79" s="602"/>
      <c r="I79" s="602"/>
      <c r="J79" s="602"/>
      <c r="K79" s="602"/>
      <c r="L79" s="602"/>
      <c r="M79" s="602"/>
      <c r="N79" s="602"/>
      <c r="O79" s="602"/>
      <c r="P79" s="602"/>
      <c r="Q79" s="603"/>
    </row>
    <row r="80" spans="1:18" s="51" customFormat="1" ht="13.5" customHeight="1" x14ac:dyDescent="0.25">
      <c r="A80" s="637" t="s">
        <v>151</v>
      </c>
      <c r="B80" s="638"/>
      <c r="C80" s="638"/>
      <c r="D80" s="639"/>
      <c r="E80" s="951" t="s">
        <v>196</v>
      </c>
      <c r="F80" s="952"/>
      <c r="G80" s="952"/>
      <c r="H80" s="952"/>
      <c r="I80" s="952"/>
      <c r="J80" s="952"/>
      <c r="K80" s="952"/>
      <c r="L80" s="953"/>
      <c r="M80" s="620" t="s">
        <v>233</v>
      </c>
      <c r="N80" s="621"/>
      <c r="O80" s="622"/>
      <c r="P80" s="620" t="s">
        <v>231</v>
      </c>
      <c r="Q80" s="622"/>
    </row>
    <row r="81" spans="1:17" s="51" customFormat="1" ht="13.5" customHeight="1" x14ac:dyDescent="0.25">
      <c r="A81" s="640"/>
      <c r="B81" s="641"/>
      <c r="C81" s="641"/>
      <c r="D81" s="642"/>
      <c r="E81" s="623" t="s">
        <v>161</v>
      </c>
      <c r="F81" s="625"/>
      <c r="G81" s="623" t="s">
        <v>162</v>
      </c>
      <c r="H81" s="625"/>
      <c r="I81" s="623" t="s">
        <v>192</v>
      </c>
      <c r="J81" s="625"/>
      <c r="K81" s="623" t="s">
        <v>242</v>
      </c>
      <c r="L81" s="625"/>
      <c r="M81" s="623"/>
      <c r="N81" s="624"/>
      <c r="O81" s="625"/>
      <c r="P81" s="623"/>
      <c r="Q81" s="625"/>
    </row>
    <row r="82" spans="1:17" x14ac:dyDescent="0.25">
      <c r="E82" s="18" t="s">
        <v>25</v>
      </c>
      <c r="F82" s="19" t="s">
        <v>26</v>
      </c>
      <c r="G82" s="18" t="s">
        <v>25</v>
      </c>
      <c r="H82" s="19" t="s">
        <v>26</v>
      </c>
      <c r="I82" s="18" t="s">
        <v>25</v>
      </c>
      <c r="J82" s="19" t="s">
        <v>26</v>
      </c>
      <c r="K82" s="18" t="s">
        <v>25</v>
      </c>
      <c r="L82" s="19" t="s">
        <v>26</v>
      </c>
      <c r="M82" s="26" t="s">
        <v>5</v>
      </c>
      <c r="N82" s="27" t="s">
        <v>25</v>
      </c>
      <c r="O82" s="19" t="s">
        <v>26</v>
      </c>
      <c r="P82" s="18" t="s">
        <v>25</v>
      </c>
      <c r="Q82" s="19" t="s">
        <v>26</v>
      </c>
    </row>
    <row r="83" spans="1:17" ht="14" x14ac:dyDescent="0.3">
      <c r="A83" s="47" t="s">
        <v>72</v>
      </c>
      <c r="B83" s="47"/>
      <c r="E83" s="423"/>
      <c r="F83" s="409"/>
      <c r="G83" s="423"/>
      <c r="H83" s="409"/>
      <c r="I83" s="423"/>
      <c r="J83" s="409"/>
      <c r="K83" s="423"/>
      <c r="L83" s="409"/>
      <c r="M83" s="20"/>
      <c r="N83" s="416"/>
      <c r="O83" s="409"/>
      <c r="P83" s="423"/>
      <c r="Q83" s="409"/>
    </row>
    <row r="84" spans="1:17" ht="13" x14ac:dyDescent="0.3">
      <c r="A84" s="49" t="s">
        <v>16</v>
      </c>
      <c r="B84" s="49"/>
      <c r="C84" s="249"/>
      <c r="D84" s="250"/>
      <c r="E84" s="498"/>
      <c r="F84" s="499"/>
      <c r="G84" s="498"/>
      <c r="H84" s="499"/>
      <c r="I84" s="498"/>
      <c r="J84" s="499"/>
      <c r="K84" s="498"/>
      <c r="L84" s="499"/>
      <c r="M84" s="251"/>
      <c r="N84" s="504"/>
      <c r="O84" s="499"/>
      <c r="P84" s="498"/>
      <c r="Q84" s="499"/>
    </row>
    <row r="85" spans="1:17" x14ac:dyDescent="0.25">
      <c r="A85" s="16"/>
      <c r="B85" s="656" t="s">
        <v>73</v>
      </c>
      <c r="C85" s="656"/>
      <c r="D85" s="657"/>
      <c r="E85" s="485"/>
      <c r="F85" s="486"/>
      <c r="G85" s="485"/>
      <c r="H85" s="486"/>
      <c r="I85" s="485"/>
      <c r="J85" s="486"/>
      <c r="K85" s="485"/>
      <c r="L85" s="486"/>
      <c r="M85" s="212"/>
      <c r="N85" s="496"/>
      <c r="O85" s="486"/>
      <c r="P85" s="485"/>
      <c r="Q85" s="486"/>
    </row>
    <row r="86" spans="1:17" x14ac:dyDescent="0.25">
      <c r="C86" s="14" t="s">
        <v>17</v>
      </c>
      <c r="D86" s="11"/>
      <c r="E86" s="483" t="str">
        <f>'Org. contrôlé A'!M112</f>
        <v xml:space="preserve"> </v>
      </c>
      <c r="F86" s="484" t="str">
        <f>'Org. contrôlé A'!N112</f>
        <v xml:space="preserve"> </v>
      </c>
      <c r="G86" s="483" t="str">
        <f>'Org. contrôlé B'!M112</f>
        <v xml:space="preserve"> </v>
      </c>
      <c r="H86" s="484" t="str">
        <f>'Org. contrôlé B'!N112</f>
        <v xml:space="preserve"> </v>
      </c>
      <c r="I86" s="483" t="str">
        <f>'Org. contrôlé C'!M112</f>
        <v xml:space="preserve"> </v>
      </c>
      <c r="J86" s="484" t="str">
        <f>'Org. contrôlé C'!N112</f>
        <v xml:space="preserve"> </v>
      </c>
      <c r="K86" s="483" t="str">
        <f>'Org. contrôlé D'!M112</f>
        <v xml:space="preserve"> </v>
      </c>
      <c r="L86" s="484" t="str">
        <f>'Org. contrôlé D'!N112</f>
        <v xml:space="preserve"> </v>
      </c>
      <c r="M86" s="22"/>
      <c r="N86" s="494"/>
      <c r="O86" s="495"/>
      <c r="P86" s="489" t="str">
        <f>IF((+IF(E86=" ",0,E86)-IF(F86=" ",0,F86)+IF(G86=" ",0,G86)-IF(H86=" ",0,H86)+IF(I86=" ",0,I86)-IF(J86=" ",0,J86)+IF(K86=" ",0,K86)-IF(L86=" ",0,L86)+IF(N86=" ",0,N86)-IF(O86=" ",0,O86))&lt;=0," ",(+IF(E86=" ",0,E86)-IF(F86=" ",0,F86)+IF(G86=" ",0,G86)-IF(H86=" ",0,H86)+IF(I86=" ",0,I86)-IF(J86=" ",0,J86)+IF(K86=" ",0,K86)-IF(L86=" ",0,L86)+IF(N86=" ",0,N86)-IF(O86=" ",0,O86)))</f>
        <v xml:space="preserve"> </v>
      </c>
      <c r="Q86" s="490" t="str">
        <f>IF((-IF(E86=" ",0,E86)+IF(F86=" ",0,F86)-IF(G86=" ",0,G86)+IF(H86=" ",0,H86)-IF(I86=" ",0,I86)+IF(J86=" ",0,J86)-IF(K86=" ",0,K86)+IF(L86=" ",0,L86)-IF(N86=" ",0,N86)+IF(O86=" ",0,O86))&lt;=0," ",(-IF(E86=" ",0,E86)+IF(F86=" ",0,F86)-IF(G86=" ",0,G86)+IF(H86=" ",0,H86)-IF(I86=" ",0,I86)+IF(J86=" ",0,J86)-IF(K86=" ",0,K86)+IF(L86=" ",0,L86)-IF(N86=" ",0,N86)+IF(O86=" ",0,O86)))</f>
        <v xml:space="preserve"> </v>
      </c>
    </row>
    <row r="87" spans="1:17" x14ac:dyDescent="0.25">
      <c r="C87" s="14" t="s">
        <v>200</v>
      </c>
      <c r="D87" s="11"/>
      <c r="E87" s="483" t="str">
        <f>'Org. contrôlé A'!M113</f>
        <v xml:space="preserve"> </v>
      </c>
      <c r="F87" s="484" t="str">
        <f>'Org. contrôlé A'!N113</f>
        <v xml:space="preserve"> </v>
      </c>
      <c r="G87" s="483" t="str">
        <f>'Org. contrôlé B'!M113</f>
        <v xml:space="preserve"> </v>
      </c>
      <c r="H87" s="484" t="str">
        <f>'Org. contrôlé B'!N113</f>
        <v xml:space="preserve"> </v>
      </c>
      <c r="I87" s="483" t="str">
        <f>'Org. contrôlé C'!M113</f>
        <v xml:space="preserve"> </v>
      </c>
      <c r="J87" s="484" t="str">
        <f>'Org. contrôlé C'!N113</f>
        <v xml:space="preserve"> </v>
      </c>
      <c r="K87" s="483" t="str">
        <f>'Org. contrôlé D'!M113</f>
        <v xml:space="preserve"> </v>
      </c>
      <c r="L87" s="484" t="str">
        <f>'Org. contrôlé D'!N113</f>
        <v xml:space="preserve"> </v>
      </c>
      <c r="M87" s="22"/>
      <c r="N87" s="494"/>
      <c r="O87" s="495"/>
      <c r="P87" s="489" t="str">
        <f t="shared" ref="P87:P92" si="7">IF((+IF(E87=" ",0,E87)-IF(F87=" ",0,F87)+IF(G87=" ",0,G87)-IF(H87=" ",0,H87)+IF(I87=" ",0,I87)-IF(J87=" ",0,J87)+IF(K87=" ",0,K87)-IF(L87=" ",0,L87)+IF(N87=" ",0,N87)-IF(O87=" ",0,O87))&lt;=0," ",(+IF(E87=" ",0,E87)-IF(F87=" ",0,F87)+IF(G87=" ",0,G87)-IF(H87=" ",0,H87)+IF(I87=" ",0,I87)-IF(J87=" ",0,J87)+IF(K87=" ",0,K87)-IF(L87=" ",0,L87)+IF(N87=" ",0,N87)-IF(O87=" ",0,O87)))</f>
        <v xml:space="preserve"> </v>
      </c>
      <c r="Q87" s="490" t="str">
        <f t="shared" ref="Q87:Q92" si="8">IF((-IF(E87=" ",0,E87)+IF(F87=" ",0,F87)-IF(G87=" ",0,G87)+IF(H87=" ",0,H87)-IF(I87=" ",0,I87)+IF(J87=" ",0,J87)-IF(K87=" ",0,K87)+IF(L87=" ",0,L87)-IF(N87=" ",0,N87)+IF(O87=" ",0,O87))&lt;=0," ",(-IF(E87=" ",0,E87)+IF(F87=" ",0,F87)-IF(G87=" ",0,G87)+IF(H87=" ",0,H87)-IF(I87=" ",0,I87)+IF(J87=" ",0,J87)-IF(K87=" ",0,K87)+IF(L87=" ",0,L87)-IF(N87=" ",0,N87)+IF(O87=" ",0,O87)))</f>
        <v xml:space="preserve"> </v>
      </c>
    </row>
    <row r="88" spans="1:17" x14ac:dyDescent="0.25">
      <c r="C88" s="14" t="s">
        <v>32</v>
      </c>
      <c r="D88" s="11"/>
      <c r="E88" s="483" t="str">
        <f>'Org. contrôlé A'!M114</f>
        <v xml:space="preserve"> </v>
      </c>
      <c r="F88" s="484" t="str">
        <f>'Org. contrôlé A'!N114</f>
        <v xml:space="preserve"> </v>
      </c>
      <c r="G88" s="483" t="str">
        <f>'Org. contrôlé B'!M114</f>
        <v xml:space="preserve"> </v>
      </c>
      <c r="H88" s="484" t="str">
        <f>'Org. contrôlé B'!N114</f>
        <v xml:space="preserve"> </v>
      </c>
      <c r="I88" s="483" t="str">
        <f>'Org. contrôlé C'!M114</f>
        <v xml:space="preserve"> </v>
      </c>
      <c r="J88" s="484" t="str">
        <f>'Org. contrôlé C'!N114</f>
        <v xml:space="preserve"> </v>
      </c>
      <c r="K88" s="483" t="str">
        <f>'Org. contrôlé D'!M114</f>
        <v xml:space="preserve"> </v>
      </c>
      <c r="L88" s="484" t="str">
        <f>'Org. contrôlé D'!N114</f>
        <v xml:space="preserve"> </v>
      </c>
      <c r="M88" s="22"/>
      <c r="N88" s="494"/>
      <c r="O88" s="495"/>
      <c r="P88" s="489" t="str">
        <f t="shared" si="7"/>
        <v xml:space="preserve"> </v>
      </c>
      <c r="Q88" s="490" t="str">
        <f t="shared" si="8"/>
        <v xml:space="preserve"> </v>
      </c>
    </row>
    <row r="89" spans="1:17" x14ac:dyDescent="0.25">
      <c r="C89" s="15" t="s">
        <v>22</v>
      </c>
      <c r="D89" s="12"/>
      <c r="E89" s="483" t="str">
        <f>'Org. contrôlé A'!M115</f>
        <v xml:space="preserve"> </v>
      </c>
      <c r="F89" s="484" t="str">
        <f>'Org. contrôlé A'!N115</f>
        <v xml:space="preserve"> </v>
      </c>
      <c r="G89" s="483" t="str">
        <f>'Org. contrôlé B'!M115</f>
        <v xml:space="preserve"> </v>
      </c>
      <c r="H89" s="484" t="str">
        <f>'Org. contrôlé B'!N115</f>
        <v xml:space="preserve"> </v>
      </c>
      <c r="I89" s="483" t="str">
        <f>'Org. contrôlé C'!M115</f>
        <v xml:space="preserve"> </v>
      </c>
      <c r="J89" s="484" t="str">
        <f>'Org. contrôlé C'!N115</f>
        <v xml:space="preserve"> </v>
      </c>
      <c r="K89" s="483" t="str">
        <f>'Org. contrôlé D'!M115</f>
        <v xml:space="preserve"> </v>
      </c>
      <c r="L89" s="484" t="str">
        <f>'Org. contrôlé D'!N115</f>
        <v xml:space="preserve"> </v>
      </c>
      <c r="M89" s="24"/>
      <c r="N89" s="491"/>
      <c r="O89" s="492"/>
      <c r="P89" s="489" t="str">
        <f t="shared" si="7"/>
        <v xml:space="preserve"> </v>
      </c>
      <c r="Q89" s="490" t="str">
        <f t="shared" si="8"/>
        <v xml:space="preserve"> </v>
      </c>
    </row>
    <row r="90" spans="1:17" x14ac:dyDescent="0.25">
      <c r="C90" s="15" t="s">
        <v>41</v>
      </c>
      <c r="D90" s="12"/>
      <c r="E90" s="483" t="str">
        <f>'Org. contrôlé A'!M116</f>
        <v xml:space="preserve"> </v>
      </c>
      <c r="F90" s="484" t="str">
        <f>'Org. contrôlé A'!N116</f>
        <v xml:space="preserve"> </v>
      </c>
      <c r="G90" s="483" t="str">
        <f>'Org. contrôlé B'!M116</f>
        <v xml:space="preserve"> </v>
      </c>
      <c r="H90" s="484" t="str">
        <f>'Org. contrôlé B'!N116</f>
        <v xml:space="preserve"> </v>
      </c>
      <c r="I90" s="483" t="str">
        <f>'Org. contrôlé C'!M116</f>
        <v xml:space="preserve"> </v>
      </c>
      <c r="J90" s="484" t="str">
        <f>'Org. contrôlé C'!N116</f>
        <v xml:space="preserve"> </v>
      </c>
      <c r="K90" s="483" t="str">
        <f>'Org. contrôlé D'!M116</f>
        <v xml:space="preserve"> </v>
      </c>
      <c r="L90" s="484" t="str">
        <f>'Org. contrôlé D'!N116</f>
        <v xml:space="preserve"> </v>
      </c>
      <c r="M90" s="24"/>
      <c r="N90" s="491"/>
      <c r="O90" s="492"/>
      <c r="P90" s="489" t="str">
        <f t="shared" si="7"/>
        <v xml:space="preserve"> </v>
      </c>
      <c r="Q90" s="490" t="str">
        <f t="shared" si="8"/>
        <v xml:space="preserve"> </v>
      </c>
    </row>
    <row r="91" spans="1:17" x14ac:dyDescent="0.25">
      <c r="C91" s="14" t="s">
        <v>42</v>
      </c>
      <c r="D91" s="11"/>
      <c r="E91" s="483" t="str">
        <f>'Org. contrôlé A'!M117</f>
        <v xml:space="preserve"> </v>
      </c>
      <c r="F91" s="484" t="str">
        <f>'Org. contrôlé A'!N117</f>
        <v xml:space="preserve"> </v>
      </c>
      <c r="G91" s="483" t="str">
        <f>'Org. contrôlé B'!M117</f>
        <v xml:space="preserve"> </v>
      </c>
      <c r="H91" s="484" t="str">
        <f>'Org. contrôlé B'!N117</f>
        <v xml:space="preserve"> </v>
      </c>
      <c r="I91" s="483" t="str">
        <f>'Org. contrôlé C'!M117</f>
        <v xml:space="preserve"> </v>
      </c>
      <c r="J91" s="484" t="str">
        <f>'Org. contrôlé C'!N117</f>
        <v xml:space="preserve"> </v>
      </c>
      <c r="K91" s="483" t="str">
        <f>'Org. contrôlé D'!M117</f>
        <v xml:space="preserve"> </v>
      </c>
      <c r="L91" s="484" t="str">
        <f>'Org. contrôlé D'!N117</f>
        <v xml:space="preserve"> </v>
      </c>
      <c r="M91" s="22"/>
      <c r="N91" s="494"/>
      <c r="O91" s="495"/>
      <c r="P91" s="489" t="str">
        <f t="shared" si="7"/>
        <v xml:space="preserve"> </v>
      </c>
      <c r="Q91" s="490" t="str">
        <f t="shared" si="8"/>
        <v xml:space="preserve"> </v>
      </c>
    </row>
    <row r="92" spans="1:17" x14ac:dyDescent="0.25">
      <c r="C92" s="14" t="s">
        <v>43</v>
      </c>
      <c r="D92" s="11"/>
      <c r="E92" s="483" t="str">
        <f>'Org. contrôlé A'!M118</f>
        <v xml:space="preserve"> </v>
      </c>
      <c r="F92" s="484" t="str">
        <f>'Org. contrôlé A'!N118</f>
        <v xml:space="preserve"> </v>
      </c>
      <c r="G92" s="483" t="str">
        <f>'Org. contrôlé B'!M118</f>
        <v xml:space="preserve"> </v>
      </c>
      <c r="H92" s="484" t="str">
        <f>'Org. contrôlé B'!N118</f>
        <v xml:space="preserve"> </v>
      </c>
      <c r="I92" s="483" t="str">
        <f>'Org. contrôlé C'!M118</f>
        <v xml:space="preserve"> </v>
      </c>
      <c r="J92" s="484" t="str">
        <f>'Org. contrôlé C'!N118</f>
        <v xml:space="preserve"> </v>
      </c>
      <c r="K92" s="483" t="str">
        <f>'Org. contrôlé D'!M118</f>
        <v xml:space="preserve"> </v>
      </c>
      <c r="L92" s="484" t="str">
        <f>'Org. contrôlé D'!N118</f>
        <v xml:space="preserve"> </v>
      </c>
      <c r="M92" s="22"/>
      <c r="N92" s="494"/>
      <c r="O92" s="495"/>
      <c r="P92" s="489" t="str">
        <f t="shared" si="7"/>
        <v xml:space="preserve"> </v>
      </c>
      <c r="Q92" s="490" t="str">
        <f t="shared" si="8"/>
        <v xml:space="preserve"> </v>
      </c>
    </row>
    <row r="93" spans="1:17" x14ac:dyDescent="0.25">
      <c r="C93" s="275" t="s">
        <v>248</v>
      </c>
      <c r="D93" s="275"/>
      <c r="E93" s="483" t="str">
        <f>'Org. contrôlé A'!M119</f>
        <v xml:space="preserve"> </v>
      </c>
      <c r="F93" s="484" t="str">
        <f>'Org. contrôlé A'!N119</f>
        <v xml:space="preserve"> </v>
      </c>
      <c r="G93" s="483" t="str">
        <f>'Org. contrôlé B'!M119</f>
        <v xml:space="preserve"> </v>
      </c>
      <c r="H93" s="484" t="str">
        <f>'Org. contrôlé B'!N119</f>
        <v xml:space="preserve"> </v>
      </c>
      <c r="I93" s="483" t="str">
        <f>'Org. contrôlé C'!M119</f>
        <v xml:space="preserve"> </v>
      </c>
      <c r="J93" s="484" t="str">
        <f>'Org. contrôlé C'!N119</f>
        <v xml:space="preserve"> </v>
      </c>
      <c r="K93" s="483" t="str">
        <f>'Org. contrôlé D'!M119</f>
        <v xml:space="preserve"> </v>
      </c>
      <c r="L93" s="484" t="str">
        <f>'Org. contrôlé D'!N119</f>
        <v xml:space="preserve"> </v>
      </c>
      <c r="M93" s="22"/>
      <c r="N93" s="494"/>
      <c r="O93" s="495"/>
      <c r="P93" s="489" t="str">
        <f>IF((+IF(E93=" ",0,E93)-IF(F93=" ",0,F93)+IF(G93=" ",0,G93)-IF(H93=" ",0,H93)+IF(I93=" ",0,I93)-IF(J93=" ",0,J93)+IF(K93=" ",0,K93)-IF(L93=" ",0,L93)+IF(N93=" ",0,N93)-IF(O93=" ",0,O93))&lt;=0," ",(+IF(E93=" ",0,E93)-IF(F93=" ",0,F93)+IF(G93=" ",0,G93)-IF(H93=" ",0,H93)+IF(I93=" ",0,I93)-IF(J93=" ",0,J93)+IF(K93=" ",0,K93)-IF(L93=" ",0,L93)+IF(N93=" ",0,N93)-IF(O93=" ",0,O93)))</f>
        <v xml:space="preserve"> </v>
      </c>
      <c r="Q93" s="490" t="str">
        <f>IF((-IF(E93=" ",0,E93)+IF(F93=" ",0,F93)-IF(G93=" ",0,G93)+IF(H93=" ",0,H93)-IF(I93=" ",0,I93)+IF(J93=" ",0,J93)-IF(K93=" ",0,K93)+IF(L93=" ",0,L93)-IF(N93=" ",0,N93)+IF(O93=" ",0,O93))&lt;=0," ",(-IF(E93=" ",0,E93)+IF(F93=" ",0,F93)-IF(G93=" ",0,G93)+IF(H93=" ",0,H93)-IF(I93=" ",0,I93)+IF(J93=" ",0,J93)-IF(K93=" ",0,K93)+IF(L93=" ",0,L93)-IF(N93=" ",0,N93)+IF(O93=" ",0,O93)))</f>
        <v xml:space="preserve"> </v>
      </c>
    </row>
    <row r="94" spans="1:17" x14ac:dyDescent="0.25">
      <c r="C94" s="275" t="s">
        <v>249</v>
      </c>
      <c r="D94" s="275"/>
      <c r="E94" s="483" t="str">
        <f>'Org. contrôlé A'!M120</f>
        <v xml:space="preserve"> </v>
      </c>
      <c r="F94" s="484" t="str">
        <f>'Org. contrôlé A'!N120</f>
        <v xml:space="preserve"> </v>
      </c>
      <c r="G94" s="483" t="str">
        <f>'Org. contrôlé B'!M120</f>
        <v xml:space="preserve"> </v>
      </c>
      <c r="H94" s="484" t="str">
        <f>'Org. contrôlé B'!N120</f>
        <v xml:space="preserve"> </v>
      </c>
      <c r="I94" s="483" t="str">
        <f>'Org. contrôlé C'!M120</f>
        <v xml:space="preserve"> </v>
      </c>
      <c r="J94" s="484" t="str">
        <f>'Org. contrôlé C'!N120</f>
        <v xml:space="preserve"> </v>
      </c>
      <c r="K94" s="483" t="str">
        <f>'Org. contrôlé D'!M120</f>
        <v xml:space="preserve"> </v>
      </c>
      <c r="L94" s="484" t="str">
        <f>'Org. contrôlé D'!N120</f>
        <v xml:space="preserve"> </v>
      </c>
      <c r="M94" s="22"/>
      <c r="N94" s="494"/>
      <c r="O94" s="495"/>
      <c r="P94" s="489" t="str">
        <f>IF((+IF(E94=" ",0,E94)-IF(F94=" ",0,F94)+IF(G94=" ",0,G94)-IF(H94=" ",0,H94)+IF(I94=" ",0,I94)-IF(J94=" ",0,J94)+IF(K94=" ",0,K94)-IF(L94=" ",0,L94)+IF(N94=" ",0,N94)-IF(O94=" ",0,O94))&lt;=0," ",(+IF(E94=" ",0,E94)-IF(F94=" ",0,F94)+IF(G94=" ",0,G94)-IF(H94=" ",0,H94)+IF(I94=" ",0,I94)-IF(J94=" ",0,J94)+IF(K94=" ",0,K94)-IF(L94=" ",0,L94)+IF(N94=" ",0,N94)-IF(O94=" ",0,O94)))</f>
        <v xml:space="preserve"> </v>
      </c>
      <c r="Q94" s="490" t="str">
        <f>IF((-IF(E94=" ",0,E94)+IF(F94=" ",0,F94)-IF(G94=" ",0,G94)+IF(H94=" ",0,H94)-IF(I94=" ",0,I94)+IF(J94=" ",0,J94)-IF(K94=" ",0,K94)+IF(L94=" ",0,L94)-IF(N94=" ",0,N94)+IF(O94=" ",0,O94))&lt;=0," ",(-IF(E94=" ",0,E94)+IF(F94=" ",0,F94)-IF(G94=" ",0,G94)+IF(H94=" ",0,H94)-IF(I94=" ",0,I94)+IF(J94=" ",0,J94)-IF(K94=" ",0,K94)+IF(L94=" ",0,L94)-IF(N94=" ",0,N94)+IF(O94=" ",0,O94)))</f>
        <v xml:space="preserve"> </v>
      </c>
    </row>
    <row r="95" spans="1:17" x14ac:dyDescent="0.25">
      <c r="C95" s="275" t="s">
        <v>27</v>
      </c>
      <c r="D95" s="275"/>
      <c r="E95" s="483" t="str">
        <f>'Org. contrôlé A'!M121</f>
        <v xml:space="preserve"> </v>
      </c>
      <c r="F95" s="484" t="str">
        <f>'Org. contrôlé A'!N121</f>
        <v xml:space="preserve"> </v>
      </c>
      <c r="G95" s="483" t="str">
        <f>'Org. contrôlé B'!M121</f>
        <v xml:space="preserve"> </v>
      </c>
      <c r="H95" s="484" t="str">
        <f>'Org. contrôlé B'!N121</f>
        <v xml:space="preserve"> </v>
      </c>
      <c r="I95" s="483" t="str">
        <f>'Org. contrôlé C'!M121</f>
        <v xml:space="preserve"> </v>
      </c>
      <c r="J95" s="484" t="str">
        <f>'Org. contrôlé C'!N121</f>
        <v xml:space="preserve"> </v>
      </c>
      <c r="K95" s="483" t="str">
        <f>'Org. contrôlé D'!M121</f>
        <v xml:space="preserve"> </v>
      </c>
      <c r="L95" s="484" t="str">
        <f>'Org. contrôlé D'!N121</f>
        <v xml:space="preserve"> </v>
      </c>
      <c r="M95" s="22"/>
      <c r="N95" s="494"/>
      <c r="O95" s="495"/>
      <c r="P95" s="489" t="str">
        <f>IF((+IF(E95=" ",0,E95)-IF(F95=" ",0,F95)+IF(G95=" ",0,G95)-IF(H95=" ",0,H95)+IF(I95=" ",0,I95)-IF(J95=" ",0,J95)+IF(K95=" ",0,K95)-IF(L95=" ",0,L95)+IF(N95=" ",0,N95)-IF(O95=" ",0,O95))&lt;=0," ",(+IF(E95=" ",0,E95)-IF(F95=" ",0,F95)+IF(G95=" ",0,G95)-IF(H95=" ",0,H95)+IF(I95=" ",0,I95)-IF(J95=" ",0,J95)+IF(K95=" ",0,K95)-IF(L95=" ",0,L95)+IF(N95=" ",0,N95)-IF(O95=" ",0,O95)))</f>
        <v xml:space="preserve"> </v>
      </c>
      <c r="Q95" s="490" t="str">
        <f>IF((-IF(E95=" ",0,E95)+IF(F95=" ",0,F95)-IF(G95=" ",0,G95)+IF(H95=" ",0,H95)-IF(I95=" ",0,I95)+IF(J95=" ",0,J95)-IF(K95=" ",0,K95)+IF(L95=" ",0,L95)-IF(N95=" ",0,N95)+IF(O95=" ",0,O95))&lt;=0," ",(-IF(E95=" ",0,E95)+IF(F95=" ",0,F95)-IF(G95=" ",0,G95)+IF(H95=" ",0,H95)-IF(I95=" ",0,I95)+IF(J95=" ",0,J95)-IF(K95=" ",0,K95)+IF(L95=" ",0,L95)-IF(N95=" ",0,N95)+IF(O95=" ",0,O95)))</f>
        <v xml:space="preserve"> </v>
      </c>
    </row>
    <row r="96" spans="1:17" x14ac:dyDescent="0.25">
      <c r="C96" s="275" t="s">
        <v>250</v>
      </c>
      <c r="D96" s="275"/>
      <c r="E96" s="483" t="str">
        <f>'Org. contrôlé A'!M122</f>
        <v xml:space="preserve"> </v>
      </c>
      <c r="F96" s="484" t="str">
        <f>'Org. contrôlé A'!N122</f>
        <v xml:space="preserve"> </v>
      </c>
      <c r="G96" s="483" t="str">
        <f>'Org. contrôlé B'!M122</f>
        <v xml:space="preserve"> </v>
      </c>
      <c r="H96" s="484" t="str">
        <f>'Org. contrôlé B'!N122</f>
        <v xml:space="preserve"> </v>
      </c>
      <c r="I96" s="483" t="str">
        <f>'Org. contrôlé C'!M122</f>
        <v xml:space="preserve"> </v>
      </c>
      <c r="J96" s="484" t="str">
        <f>'Org. contrôlé C'!N122</f>
        <v xml:space="preserve"> </v>
      </c>
      <c r="K96" s="483" t="str">
        <f>'Org. contrôlé D'!M122</f>
        <v xml:space="preserve"> </v>
      </c>
      <c r="L96" s="484" t="str">
        <f>'Org. contrôlé D'!N122</f>
        <v xml:space="preserve"> </v>
      </c>
      <c r="M96" s="22"/>
      <c r="N96" s="494"/>
      <c r="O96" s="495"/>
      <c r="P96" s="489" t="str">
        <f>IF((+IF(E96=" ",0,E96)-IF(F96=" ",0,F96)+IF(G96=" ",0,G96)-IF(H96=" ",0,H96)+IF(I96=" ",0,I96)-IF(J96=" ",0,J96)+IF(K96=" ",0,K96)-IF(L96=" ",0,L96)+IF(N96=" ",0,N96)-IF(O96=" ",0,O96))&lt;=0," ",(+IF(E96=" ",0,E96)-IF(F96=" ",0,F96)+IF(G96=" ",0,G96)-IF(H96=" ",0,H96)+IF(I96=" ",0,I96)-IF(J96=" ",0,J96)+IF(K96=" ",0,K96)-IF(L96=" ",0,L96)+IF(N96=" ",0,N96)-IF(O96=" ",0,O96)))</f>
        <v xml:space="preserve"> </v>
      </c>
      <c r="Q96" s="490" t="str">
        <f>IF((-IF(E96=" ",0,E96)+IF(F96=" ",0,F96)-IF(G96=" ",0,G96)+IF(H96=" ",0,H96)-IF(I96=" ",0,I96)+IF(J96=" ",0,J96)-IF(K96=" ",0,K96)+IF(L96=" ",0,L96)-IF(N96=" ",0,N96)+IF(O96=" ",0,O96))&lt;=0," ",(-IF(E96=" ",0,E96)+IF(F96=" ",0,F96)-IF(G96=" ",0,G96)+IF(H96=" ",0,H96)-IF(I96=" ",0,I96)+IF(J96=" ",0,J96)-IF(K96=" ",0,K96)+IF(L96=" ",0,L96)-IF(N96=" ",0,N96)+IF(O96=" ",0,O96)))</f>
        <v xml:space="preserve"> </v>
      </c>
    </row>
    <row r="97" spans="1:17" x14ac:dyDescent="0.25">
      <c r="B97" s="954" t="s">
        <v>74</v>
      </c>
      <c r="C97" s="954"/>
      <c r="D97" s="955"/>
      <c r="E97" s="424"/>
      <c r="F97" s="411"/>
      <c r="G97" s="424"/>
      <c r="H97" s="411"/>
      <c r="I97" s="424"/>
      <c r="J97" s="411"/>
      <c r="K97" s="424"/>
      <c r="L97" s="411"/>
      <c r="M97" s="213"/>
      <c r="N97" s="417"/>
      <c r="O97" s="411"/>
      <c r="P97" s="424"/>
      <c r="Q97" s="435"/>
    </row>
    <row r="98" spans="1:17" x14ac:dyDescent="0.25">
      <c r="C98" s="14" t="s">
        <v>17</v>
      </c>
      <c r="D98" s="11"/>
      <c r="E98" s="483" t="str">
        <f>'Org. contrôlé A'!M124</f>
        <v xml:space="preserve"> </v>
      </c>
      <c r="F98" s="484" t="str">
        <f>'Org. contrôlé A'!N124</f>
        <v xml:space="preserve"> </v>
      </c>
      <c r="G98" s="483" t="str">
        <f>'Org. contrôlé B'!M124</f>
        <v xml:space="preserve"> </v>
      </c>
      <c r="H98" s="484" t="str">
        <f>'Org. contrôlé B'!N124</f>
        <v xml:space="preserve"> </v>
      </c>
      <c r="I98" s="483" t="str">
        <f>'Org. contrôlé C'!M124</f>
        <v xml:space="preserve"> </v>
      </c>
      <c r="J98" s="484" t="str">
        <f>'Org. contrôlé C'!N124</f>
        <v xml:space="preserve"> </v>
      </c>
      <c r="K98" s="483" t="str">
        <f>'Org. contrôlé D'!M124</f>
        <v xml:space="preserve"> </v>
      </c>
      <c r="L98" s="484" t="str">
        <f>'Org. contrôlé D'!N124</f>
        <v xml:space="preserve"> </v>
      </c>
      <c r="M98" s="22"/>
      <c r="N98" s="494"/>
      <c r="O98" s="495"/>
      <c r="P98" s="489" t="str">
        <f>IF((+IF(E98=" ",0,E98)-IF(F98=" ",0,F98)+IF(G98=" ",0,G98)-IF(H98=" ",0,H98)+IF(I98=" ",0,I98)-IF(J98=" ",0,J98)+IF(K98=" ",0,K98)-IF(L98=" ",0,L98)+IF(N98=" ",0,N98)-IF(O98=" ",0,O98))&lt;=0," ",(+IF(E98=" ",0,E98)-IF(F98=" ",0,F98)+IF(G98=" ",0,G98)-IF(H98=" ",0,H98)+IF(I98=" ",0,I98)-IF(J98=" ",0,J98)+IF(K98=" ",0,K98)-IF(L98=" ",0,L98)+IF(N98=" ",0,N98)-IF(O98=" ",0,O98)))</f>
        <v xml:space="preserve"> </v>
      </c>
      <c r="Q98" s="490" t="str">
        <f>IF((-IF(E98=" ",0,E98)+IF(F98=" ",0,F98)-IF(G98=" ",0,G98)+IF(H98=" ",0,H98)-IF(I98=" ",0,I98)+IF(J98=" ",0,J98)-IF(K98=" ",0,K98)+IF(L98=" ",0,L98)-IF(N98=" ",0,N98)+IF(O98=" ",0,O98))&lt;=0," ",(-IF(E98=" ",0,E98)+IF(F98=" ",0,F98)-IF(G98=" ",0,G98)+IF(H98=" ",0,H98)-IF(I98=" ",0,I98)+IF(J98=" ",0,J98)-IF(K98=" ",0,K98)+IF(L98=" ",0,L98)-IF(N98=" ",0,N98)+IF(O98=" ",0,O98)))</f>
        <v xml:space="preserve"> </v>
      </c>
    </row>
    <row r="99" spans="1:17" x14ac:dyDescent="0.25">
      <c r="C99" s="14" t="s">
        <v>32</v>
      </c>
      <c r="D99" s="11"/>
      <c r="E99" s="483" t="str">
        <f>'Org. contrôlé A'!M125</f>
        <v xml:space="preserve"> </v>
      </c>
      <c r="F99" s="484" t="str">
        <f>'Org. contrôlé A'!N125</f>
        <v xml:space="preserve"> </v>
      </c>
      <c r="G99" s="483" t="str">
        <f>'Org. contrôlé B'!M125</f>
        <v xml:space="preserve"> </v>
      </c>
      <c r="H99" s="484" t="str">
        <f>'Org. contrôlé B'!N125</f>
        <v xml:space="preserve"> </v>
      </c>
      <c r="I99" s="483" t="str">
        <f>'Org. contrôlé C'!M125</f>
        <v xml:space="preserve"> </v>
      </c>
      <c r="J99" s="484" t="str">
        <f>'Org. contrôlé C'!N125</f>
        <v xml:space="preserve"> </v>
      </c>
      <c r="K99" s="483" t="str">
        <f>'Org. contrôlé D'!M125</f>
        <v xml:space="preserve"> </v>
      </c>
      <c r="L99" s="484" t="str">
        <f>'Org. contrôlé D'!N125</f>
        <v xml:space="preserve"> </v>
      </c>
      <c r="M99" s="22"/>
      <c r="N99" s="494"/>
      <c r="O99" s="495"/>
      <c r="P99" s="489" t="str">
        <f>IF((+IF(E99=" ",0,E99)-IF(F99=" ",0,F99)+IF(G99=" ",0,G99)-IF(H99=" ",0,H99)+IF(I99=" ",0,I99)-IF(J99=" ",0,J99)+IF(K99=" ",0,K99)-IF(L99=" ",0,L99)+IF(N99=" ",0,N99)-IF(O99=" ",0,O99))&lt;=0," ",(+IF(E99=" ",0,E99)-IF(F99=" ",0,F99)+IF(G99=" ",0,G99)-IF(H99=" ",0,H99)+IF(I99=" ",0,I99)-IF(J99=" ",0,J99)+IF(K99=" ",0,K99)-IF(L99=" ",0,L99)+IF(N99=" ",0,N99)-IF(O99=" ",0,O99)))</f>
        <v xml:space="preserve"> </v>
      </c>
      <c r="Q99" s="490" t="str">
        <f>IF((-IF(E99=" ",0,E99)+IF(F99=" ",0,F99)-IF(G99=" ",0,G99)+IF(H99=" ",0,H99)-IF(I99=" ",0,I99)+IF(J99=" ",0,J99)-IF(K99=" ",0,K99)+IF(L99=" ",0,L99)-IF(N99=" ",0,N99)+IF(O99=" ",0,O99))&lt;=0," ",(-IF(E99=" ",0,E99)+IF(F99=" ",0,F99)-IF(G99=" ",0,G99)+IF(H99=" ",0,H99)-IF(I99=" ",0,I99)+IF(J99=" ",0,J99)-IF(K99=" ",0,K99)+IF(L99=" ",0,L99)-IF(N99=" ",0,N99)+IF(O99=" ",0,O99)))</f>
        <v xml:space="preserve"> </v>
      </c>
    </row>
    <row r="100" spans="1:17" x14ac:dyDescent="0.25">
      <c r="C100" s="14" t="s">
        <v>22</v>
      </c>
      <c r="D100" s="11"/>
      <c r="E100" s="483" t="str">
        <f>'Org. contrôlé A'!M126</f>
        <v xml:space="preserve"> </v>
      </c>
      <c r="F100" s="484" t="str">
        <f>'Org. contrôlé A'!N126</f>
        <v xml:space="preserve"> </v>
      </c>
      <c r="G100" s="483" t="str">
        <f>'Org. contrôlé B'!M126</f>
        <v xml:space="preserve"> </v>
      </c>
      <c r="H100" s="484" t="str">
        <f>'Org. contrôlé B'!N126</f>
        <v xml:space="preserve"> </v>
      </c>
      <c r="I100" s="483" t="str">
        <f>'Org. contrôlé C'!M126</f>
        <v xml:space="preserve"> </v>
      </c>
      <c r="J100" s="484" t="str">
        <f>'Org. contrôlé C'!N126</f>
        <v xml:space="preserve"> </v>
      </c>
      <c r="K100" s="483" t="str">
        <f>'Org. contrôlé D'!M126</f>
        <v xml:space="preserve"> </v>
      </c>
      <c r="L100" s="484" t="str">
        <f>'Org. contrôlé D'!N126</f>
        <v xml:space="preserve"> </v>
      </c>
      <c r="M100" s="22"/>
      <c r="N100" s="494"/>
      <c r="O100" s="495"/>
      <c r="P100" s="489" t="str">
        <f>IF((+IF(E100=" ",0,E100)-IF(F100=" ",0,F100)+IF(G100=" ",0,G100)-IF(H100=" ",0,H100)+IF(I100=" ",0,I100)-IF(J100=" ",0,J100)+IF(K100=" ",0,K100)-IF(L100=" ",0,L100)+IF(N100=" ",0,N100)-IF(O100=" ",0,O100))&lt;=0," ",(+IF(E100=" ",0,E100)-IF(F100=" ",0,F100)+IF(G100=" ",0,G100)-IF(H100=" ",0,H100)+IF(I100=" ",0,I100)-IF(J100=" ",0,J100)+IF(K100=" ",0,K100)-IF(L100=" ",0,L100)+IF(N100=" ",0,N100)-IF(O100=" ",0,O100)))</f>
        <v xml:space="preserve"> </v>
      </c>
      <c r="Q100" s="490" t="str">
        <f>IF((-IF(E100=" ",0,E100)+IF(F100=" ",0,F100)-IF(G100=" ",0,G100)+IF(H100=" ",0,H100)-IF(I100=" ",0,I100)+IF(J100=" ",0,J100)-IF(K100=" ",0,K100)+IF(L100=" ",0,L100)-IF(N100=" ",0,N100)+IF(O100=" ",0,O100))&lt;=0," ",(-IF(E100=" ",0,E100)+IF(F100=" ",0,F100)-IF(G100=" ",0,G100)+IF(H100=" ",0,H100)-IF(I100=" ",0,I100)+IF(J100=" ",0,J100)-IF(K100=" ",0,K100)+IF(L100=" ",0,L100)-IF(N100=" ",0,N100)+IF(O100=" ",0,O100)))</f>
        <v xml:space="preserve"> </v>
      </c>
    </row>
    <row r="101" spans="1:17" x14ac:dyDescent="0.25">
      <c r="C101" s="658" t="s">
        <v>42</v>
      </c>
      <c r="D101" s="659"/>
      <c r="E101" s="483" t="str">
        <f>'Org. contrôlé A'!M127</f>
        <v xml:space="preserve"> </v>
      </c>
      <c r="F101" s="484" t="str">
        <f>'Org. contrôlé A'!N127</f>
        <v xml:space="preserve"> </v>
      </c>
      <c r="G101" s="483" t="str">
        <f>'Org. contrôlé B'!M127</f>
        <v xml:space="preserve"> </v>
      </c>
      <c r="H101" s="484" t="str">
        <f>'Org. contrôlé B'!N127</f>
        <v xml:space="preserve"> </v>
      </c>
      <c r="I101" s="483" t="str">
        <f>'Org. contrôlé C'!M127</f>
        <v xml:space="preserve"> </v>
      </c>
      <c r="J101" s="484" t="str">
        <f>'Org. contrôlé C'!N127</f>
        <v xml:space="preserve"> </v>
      </c>
      <c r="K101" s="483" t="str">
        <f>'Org. contrôlé D'!M127</f>
        <v xml:space="preserve"> </v>
      </c>
      <c r="L101" s="484" t="str">
        <f>'Org. contrôlé D'!N127</f>
        <v xml:space="preserve"> </v>
      </c>
      <c r="M101" s="22"/>
      <c r="N101" s="494"/>
      <c r="O101" s="495"/>
      <c r="P101" s="489" t="str">
        <f>IF((+IF(E101=" ",0,E101)-IF(F101=" ",0,F101)+IF(G101=" ",0,G101)-IF(H101=" ",0,H101)+IF(I101=" ",0,I101)-IF(J101=" ",0,J101)+IF(K101=" ",0,K101)-IF(L101=" ",0,L101)+IF(N101=" ",0,N101)-IF(O101=" ",0,O101))&lt;=0," ",(+IF(E101=" ",0,E101)-IF(F101=" ",0,F101)+IF(G101=" ",0,G101)-IF(H101=" ",0,H101)+IF(I101=" ",0,I101)-IF(J101=" ",0,J101)+IF(K101=" ",0,K101)-IF(L101=" ",0,L101)+IF(N101=" ",0,N101)-IF(O101=" ",0,O101)))</f>
        <v xml:space="preserve"> </v>
      </c>
      <c r="Q101" s="490" t="str">
        <f>IF((-IF(E101=" ",0,E101)+IF(F101=" ",0,F101)-IF(G101=" ",0,G101)+IF(H101=" ",0,H101)-IF(I101=" ",0,I101)+IF(J101=" ",0,J101)-IF(K101=" ",0,K101)+IF(L101=" ",0,L101)-IF(N101=" ",0,N101)+IF(O101=" ",0,O101))&lt;=0," ",(-IF(E101=" ",0,E101)+IF(F101=" ",0,F101)-IF(G101=" ",0,G101)+IF(H101=" ",0,H101)-IF(I101=" ",0,I101)+IF(J101=" ",0,J101)-IF(K101=" ",0,K101)+IF(L101=" ",0,L101)-IF(N101=" ",0,N101)+IF(O101=" ",0,O101)))</f>
        <v xml:space="preserve"> </v>
      </c>
    </row>
    <row r="102" spans="1:17" x14ac:dyDescent="0.25">
      <c r="C102" s="14" t="s">
        <v>27</v>
      </c>
      <c r="D102" s="11"/>
      <c r="E102" s="444"/>
      <c r="F102" s="435"/>
      <c r="G102" s="444"/>
      <c r="H102" s="435"/>
      <c r="I102" s="444"/>
      <c r="J102" s="435"/>
      <c r="K102" s="444"/>
      <c r="L102" s="435"/>
      <c r="M102" s="31"/>
      <c r="N102" s="439"/>
      <c r="O102" s="435"/>
      <c r="P102" s="444"/>
      <c r="Q102" s="435"/>
    </row>
    <row r="103" spans="1:17" x14ac:dyDescent="0.25">
      <c r="D103" s="14" t="s">
        <v>100</v>
      </c>
      <c r="E103" s="483" t="str">
        <f>'Org. contrôlé A'!M129</f>
        <v xml:space="preserve"> </v>
      </c>
      <c r="F103" s="484" t="str">
        <f>'Org. contrôlé A'!N129</f>
        <v xml:space="preserve"> </v>
      </c>
      <c r="G103" s="483" t="str">
        <f>'Org. contrôlé B'!M129</f>
        <v xml:space="preserve"> </v>
      </c>
      <c r="H103" s="484" t="str">
        <f>'Org. contrôlé B'!N129</f>
        <v xml:space="preserve"> </v>
      </c>
      <c r="I103" s="483" t="str">
        <f>'Org. contrôlé C'!M129</f>
        <v xml:space="preserve"> </v>
      </c>
      <c r="J103" s="484" t="str">
        <f>'Org. contrôlé C'!N129</f>
        <v xml:space="preserve"> </v>
      </c>
      <c r="K103" s="483" t="str">
        <f>'Org. contrôlé D'!M129</f>
        <v xml:space="preserve"> </v>
      </c>
      <c r="L103" s="484" t="str">
        <f>'Org. contrôlé D'!N129</f>
        <v xml:space="preserve"> </v>
      </c>
      <c r="M103" s="22"/>
      <c r="N103" s="494"/>
      <c r="O103" s="495"/>
      <c r="P103" s="489" t="str">
        <f>IF((+IF(E103=" ",0,E103)-IF(F103=" ",0,F103)+IF(G103=" ",0,G103)-IF(H103=" ",0,H103)+IF(I103=" ",0,I103)-IF(J103=" ",0,J103)+IF(K103=" ",0,K103)-IF(L103=" ",0,L103)+IF(N103=" ",0,N103)-IF(O103=" ",0,O103))&lt;=0," ",(+IF(E103=" ",0,E103)-IF(F103=" ",0,F103)+IF(G103=" ",0,G103)-IF(H103=" ",0,H103)+IF(I103=" ",0,I103)-IF(J103=" ",0,J103)+IF(K103=" ",0,K103)-IF(L103=" ",0,L103)+IF(N103=" ",0,N103)-IF(O103=" ",0,O103)))</f>
        <v xml:space="preserve"> </v>
      </c>
      <c r="Q103" s="490" t="str">
        <f>IF((-IF(E103=" ",0,E103)+IF(F103=" ",0,F103)-IF(G103=" ",0,G103)+IF(H103=" ",0,H103)-IF(I103=" ",0,I103)+IF(J103=" ",0,J103)-IF(K103=" ",0,K103)+IF(L103=" ",0,L103)-IF(N103=" ",0,N103)+IF(O103=" ",0,O103))&lt;=0," ",(-IF(E103=" ",0,E103)+IF(F103=" ",0,F103)-IF(G103=" ",0,G103)+IF(H103=" ",0,H103)-IF(I103=" ",0,I103)+IF(J103=" ",0,J103)-IF(K103=" ",0,K103)+IF(L103=" ",0,L103)-IF(N103=" ",0,N103)+IF(O103=" ",0,O103)))</f>
        <v xml:space="preserve"> </v>
      </c>
    </row>
    <row r="104" spans="1:17" x14ac:dyDescent="0.25">
      <c r="D104" s="14" t="s">
        <v>101</v>
      </c>
      <c r="E104" s="483" t="str">
        <f>'Org. contrôlé A'!M130</f>
        <v xml:space="preserve"> </v>
      </c>
      <c r="F104" s="484" t="str">
        <f>'Org. contrôlé A'!N130</f>
        <v xml:space="preserve"> </v>
      </c>
      <c r="G104" s="483" t="str">
        <f>'Org. contrôlé B'!M130</f>
        <v xml:space="preserve"> </v>
      </c>
      <c r="H104" s="484" t="str">
        <f>'Org. contrôlé B'!N130</f>
        <v xml:space="preserve"> </v>
      </c>
      <c r="I104" s="483" t="str">
        <f>'Org. contrôlé C'!M130</f>
        <v xml:space="preserve"> </v>
      </c>
      <c r="J104" s="484" t="str">
        <f>'Org. contrôlé C'!N130</f>
        <v xml:space="preserve"> </v>
      </c>
      <c r="K104" s="483" t="str">
        <f>'Org. contrôlé D'!M130</f>
        <v xml:space="preserve"> </v>
      </c>
      <c r="L104" s="484" t="str">
        <f>'Org. contrôlé D'!N130</f>
        <v xml:space="preserve"> </v>
      </c>
      <c r="M104" s="22"/>
      <c r="N104" s="494"/>
      <c r="O104" s="495"/>
      <c r="P104" s="489" t="str">
        <f>IF((+IF(E104=" ",0,E104)-IF(F104=" ",0,F104)+IF(G104=" ",0,G104)-IF(H104=" ",0,H104)+IF(I104=" ",0,I104)-IF(J104=" ",0,J104)+IF(K104=" ",0,K104)-IF(L104=" ",0,L104)+IF(N104=" ",0,N104)-IF(O104=" ",0,O104))&lt;=0," ",(+IF(E104=" ",0,E104)-IF(F104=" ",0,F104)+IF(G104=" ",0,G104)-IF(H104=" ",0,H104)+IF(I104=" ",0,I104)-IF(J104=" ",0,J104)+IF(K104=" ",0,K104)-IF(L104=" ",0,L104)+IF(N104=" ",0,N104)-IF(O104=" ",0,O104)))</f>
        <v xml:space="preserve"> </v>
      </c>
      <c r="Q104" s="490" t="str">
        <f>IF((-IF(E104=" ",0,E104)+IF(F104=" ",0,F104)-IF(G104=" ",0,G104)+IF(H104=" ",0,H104)-IF(I104=" ",0,I104)+IF(J104=" ",0,J104)-IF(K104=" ",0,K104)+IF(L104=" ",0,L104)-IF(N104=" ",0,N104)+IF(O104=" ",0,O104))&lt;=0," ",(-IF(E104=" ",0,E104)+IF(F104=" ",0,F104)-IF(G104=" ",0,G104)+IF(H104=" ",0,H104)-IF(I104=" ",0,I104)+IF(J104=" ",0,J104)-IF(K104=" ",0,K104)+IF(L104=" ",0,L104)-IF(N104=" ",0,N104)+IF(O104=" ",0,O104)))</f>
        <v xml:space="preserve"> </v>
      </c>
    </row>
    <row r="105" spans="1:17" ht="24.75" customHeight="1" x14ac:dyDescent="0.25">
      <c r="C105" s="597" t="s">
        <v>262</v>
      </c>
      <c r="D105" s="597"/>
      <c r="E105" s="483" t="str">
        <f>'Org. contrôlé A'!M131</f>
        <v xml:space="preserve"> </v>
      </c>
      <c r="F105" s="484" t="str">
        <f>'Org. contrôlé A'!N131</f>
        <v xml:space="preserve"> </v>
      </c>
      <c r="G105" s="483" t="str">
        <f>'Org. contrôlé B'!M131</f>
        <v xml:space="preserve"> </v>
      </c>
      <c r="H105" s="484" t="str">
        <f>'Org. contrôlé B'!N131</f>
        <v xml:space="preserve"> </v>
      </c>
      <c r="I105" s="483" t="str">
        <f>'Org. contrôlé C'!M131</f>
        <v xml:space="preserve"> </v>
      </c>
      <c r="J105" s="484" t="str">
        <f>'Org. contrôlé C'!N131</f>
        <v xml:space="preserve"> </v>
      </c>
      <c r="K105" s="483" t="str">
        <f>'Org. contrôlé D'!M131</f>
        <v xml:space="preserve"> </v>
      </c>
      <c r="L105" s="484" t="str">
        <f>'Org. contrôlé D'!N131</f>
        <v xml:space="preserve"> </v>
      </c>
      <c r="M105" s="22"/>
      <c r="N105" s="494"/>
      <c r="O105" s="495"/>
      <c r="P105" s="489" t="str">
        <f>IF((+IF(E105=" ",0,E105)-IF(F105=" ",0,F105)+IF(G105=" ",0,G105)-IF(H105=" ",0,H105)+IF(I105=" ",0,I105)-IF(J105=" ",0,J105)+IF(K105=" ",0,K105)-IF(L105=" ",0,L105)+IF(N105=" ",0,N105)-IF(O105=" ",0,O105))&lt;=0," ",(+IF(E105=" ",0,E105)-IF(F105=" ",0,F105)+IF(G105=" ",0,G105)-IF(H105=" ",0,H105)+IF(I105=" ",0,I105)-IF(J105=" ",0,J105)+IF(K105=" ",0,K105)-IF(L105=" ",0,L105)+IF(N105=" ",0,N105)-IF(O105=" ",0,O105)))</f>
        <v xml:space="preserve"> </v>
      </c>
      <c r="Q105" s="490" t="str">
        <f>IF((-IF(E105=" ",0,E105)+IF(F105=" ",0,F105)-IF(G105=" ",0,G105)+IF(H105=" ",0,H105)-IF(I105=" ",0,I105)+IF(J105=" ",0,J105)-IF(K105=" ",0,K105)+IF(L105=" ",0,L105)-IF(N105=" ",0,N105)+IF(O105=" ",0,O105))&lt;=0," ",(-IF(E105=" ",0,E105)+IF(F105=" ",0,F105)-IF(G105=" ",0,G105)+IF(H105=" ",0,H105)-IF(I105=" ",0,I105)+IF(J105=" ",0,J105)-IF(K105=" ",0,K105)+IF(L105=" ",0,L105)-IF(N105=" ",0,N105)+IF(O105=" ",0,O105)))</f>
        <v xml:space="preserve"> </v>
      </c>
    </row>
    <row r="106" spans="1:17" x14ac:dyDescent="0.25">
      <c r="C106" s="597" t="s">
        <v>250</v>
      </c>
      <c r="D106" s="597" t="s">
        <v>320</v>
      </c>
      <c r="E106" s="483" t="str">
        <f>'Org. contrôlé A'!M132</f>
        <v xml:space="preserve"> </v>
      </c>
      <c r="F106" s="484" t="str">
        <f>'Org. contrôlé A'!N132</f>
        <v xml:space="preserve"> </v>
      </c>
      <c r="G106" s="483" t="str">
        <f>'Org. contrôlé B'!M132</f>
        <v xml:space="preserve"> </v>
      </c>
      <c r="H106" s="484" t="str">
        <f>'Org. contrôlé B'!N132</f>
        <v xml:space="preserve"> </v>
      </c>
      <c r="I106" s="483" t="str">
        <f>'Org. contrôlé C'!M132</f>
        <v xml:space="preserve"> </v>
      </c>
      <c r="J106" s="484" t="str">
        <f>'Org. contrôlé C'!N132</f>
        <v xml:space="preserve"> </v>
      </c>
      <c r="K106" s="483" t="str">
        <f>'Org. contrôlé D'!M132</f>
        <v xml:space="preserve"> </v>
      </c>
      <c r="L106" s="484" t="str">
        <f>'Org. contrôlé D'!N132</f>
        <v xml:space="preserve"> </v>
      </c>
      <c r="M106" s="22"/>
      <c r="N106" s="494"/>
      <c r="O106" s="495"/>
      <c r="P106" s="489" t="str">
        <f>IF((+IF(E106=" ",0,E106)-IF(F106=" ",0,F106)+IF(G106=" ",0,G106)-IF(H106=" ",0,H106)+IF(I106=" ",0,I106)-IF(J106=" ",0,J106)+IF(K106=" ",0,K106)-IF(L106=" ",0,L106)+IF(N106=" ",0,N106)-IF(O106=" ",0,O106))&lt;=0," ",(+IF(E106=" ",0,E106)-IF(F106=" ",0,F106)+IF(G106=" ",0,G106)-IF(H106=" ",0,H106)+IF(I106=" ",0,I106)-IF(J106=" ",0,J106)+IF(K106=" ",0,K106)-IF(L106=" ",0,L106)+IF(N106=" ",0,N106)-IF(O106=" ",0,O106)))</f>
        <v xml:space="preserve"> </v>
      </c>
      <c r="Q106" s="490" t="str">
        <f>IF((-IF(E106=" ",0,E106)+IF(F106=" ",0,F106)-IF(G106=" ",0,G106)+IF(H106=" ",0,H106)-IF(I106=" ",0,I106)+IF(J106=" ",0,J106)-IF(K106=" ",0,K106)+IF(L106=" ",0,L106)-IF(N106=" ",0,N106)+IF(O106=" ",0,O106))&lt;=0," ",(-IF(E106=" ",0,E106)+IF(F106=" ",0,F106)-IF(G106=" ",0,G106)+IF(H106=" ",0,H106)-IF(I106=" ",0,I106)+IF(J106=" ",0,J106)-IF(K106=" ",0,K106)+IF(L106=" ",0,L106)-IF(N106=" ",0,N106)+IF(O106=" ",0,O106)))</f>
        <v xml:space="preserve"> </v>
      </c>
    </row>
    <row r="107" spans="1:17" ht="13" x14ac:dyDescent="0.3">
      <c r="A107" s="50" t="s">
        <v>152</v>
      </c>
      <c r="B107" s="50"/>
      <c r="C107" s="11"/>
      <c r="D107" s="11"/>
      <c r="E107" s="444"/>
      <c r="F107" s="435"/>
      <c r="G107" s="444"/>
      <c r="H107" s="435"/>
      <c r="I107" s="444"/>
      <c r="J107" s="435"/>
      <c r="K107" s="444"/>
      <c r="L107" s="435"/>
      <c r="M107" s="31"/>
      <c r="N107" s="439"/>
      <c r="O107" s="435"/>
      <c r="P107" s="444"/>
      <c r="Q107" s="435"/>
    </row>
    <row r="108" spans="1:17" x14ac:dyDescent="0.25">
      <c r="C108" s="14" t="s">
        <v>18</v>
      </c>
      <c r="D108" s="11"/>
      <c r="E108" s="483" t="str">
        <f>'Org. contrôlé A'!M134</f>
        <v xml:space="preserve"> </v>
      </c>
      <c r="F108" s="484" t="str">
        <f>'Org. contrôlé A'!N134</f>
        <v xml:space="preserve"> </v>
      </c>
      <c r="G108" s="483" t="str">
        <f>'Org. contrôlé B'!M134</f>
        <v xml:space="preserve"> </v>
      </c>
      <c r="H108" s="484" t="str">
        <f>'Org. contrôlé B'!N134</f>
        <v xml:space="preserve"> </v>
      </c>
      <c r="I108" s="483" t="str">
        <f>'Org. contrôlé C'!M134</f>
        <v xml:space="preserve"> </v>
      </c>
      <c r="J108" s="484" t="str">
        <f>'Org. contrôlé C'!N134</f>
        <v xml:space="preserve"> </v>
      </c>
      <c r="K108" s="483" t="str">
        <f>'Org. contrôlé D'!M134</f>
        <v xml:space="preserve"> </v>
      </c>
      <c r="L108" s="484" t="str">
        <f>'Org. contrôlé D'!N134</f>
        <v xml:space="preserve"> </v>
      </c>
      <c r="M108" s="22"/>
      <c r="N108" s="494"/>
      <c r="O108" s="495"/>
      <c r="P108" s="489" t="str">
        <f t="shared" ref="P108:P118" si="9">IF((+IF(E108=" ",0,E108)-IF(F108=" ",0,F108)+IF(G108=" ",0,G108)-IF(H108=" ",0,H108)+IF(I108=" ",0,I108)-IF(J108=" ",0,J108)+IF(K108=" ",0,K108)-IF(L108=" ",0,L108)+IF(N108=" ",0,N108)-IF(O108=" ",0,O108))&lt;=0," ",(+IF(E108=" ",0,E108)-IF(F108=" ",0,F108)+IF(G108=" ",0,G108)-IF(H108=" ",0,H108)+IF(I108=" ",0,I108)-IF(J108=" ",0,J108)+IF(K108=" ",0,K108)-IF(L108=" ",0,L108)+IF(N108=" ",0,N108)-IF(O108=" ",0,O108)))</f>
        <v xml:space="preserve"> </v>
      </c>
      <c r="Q108" s="490" t="str">
        <f t="shared" ref="Q108:Q118" si="10">IF((-IF(E108=" ",0,E108)+IF(F108=" ",0,F108)-IF(G108=" ",0,G108)+IF(H108=" ",0,H108)-IF(I108=" ",0,I108)+IF(J108=" ",0,J108)-IF(K108=" ",0,K108)+IF(L108=" ",0,L108)-IF(N108=" ",0,N108)+IF(O108=" ",0,O108))&lt;=0," ",(-IF(E108=" ",0,E108)+IF(F108=" ",0,F108)-IF(G108=" ",0,G108)+IF(H108=" ",0,H108)-IF(I108=" ",0,I108)+IF(J108=" ",0,J108)-IF(K108=" ",0,K108)+IF(L108=" ",0,L108)-IF(N108=" ",0,N108)+IF(O108=" ",0,O108)))</f>
        <v xml:space="preserve"> </v>
      </c>
    </row>
    <row r="109" spans="1:17" x14ac:dyDescent="0.25">
      <c r="C109" s="14" t="s">
        <v>19</v>
      </c>
      <c r="D109" s="11"/>
      <c r="E109" s="483" t="str">
        <f>'Org. contrôlé A'!M135</f>
        <v xml:space="preserve"> </v>
      </c>
      <c r="F109" s="484" t="str">
        <f>'Org. contrôlé A'!N135</f>
        <v xml:space="preserve"> </v>
      </c>
      <c r="G109" s="483" t="str">
        <f>'Org. contrôlé B'!M135</f>
        <v xml:space="preserve"> </v>
      </c>
      <c r="H109" s="484" t="str">
        <f>'Org. contrôlé B'!N135</f>
        <v xml:space="preserve"> </v>
      </c>
      <c r="I109" s="483" t="str">
        <f>'Org. contrôlé C'!M135</f>
        <v xml:space="preserve"> </v>
      </c>
      <c r="J109" s="484" t="str">
        <f>'Org. contrôlé C'!N135</f>
        <v xml:space="preserve"> </v>
      </c>
      <c r="K109" s="483" t="str">
        <f>'Org. contrôlé D'!M135</f>
        <v xml:space="preserve"> </v>
      </c>
      <c r="L109" s="484" t="str">
        <f>'Org. contrôlé D'!N135</f>
        <v xml:space="preserve"> </v>
      </c>
      <c r="M109" s="22"/>
      <c r="N109" s="494"/>
      <c r="O109" s="495"/>
      <c r="P109" s="489" t="str">
        <f t="shared" si="9"/>
        <v xml:space="preserve"> </v>
      </c>
      <c r="Q109" s="490" t="str">
        <f t="shared" si="10"/>
        <v xml:space="preserve"> </v>
      </c>
    </row>
    <row r="110" spans="1:17" x14ac:dyDescent="0.25">
      <c r="C110" s="14" t="s">
        <v>20</v>
      </c>
      <c r="D110" s="11"/>
      <c r="E110" s="483" t="str">
        <f>'Org. contrôlé A'!M136</f>
        <v xml:space="preserve"> </v>
      </c>
      <c r="F110" s="484" t="str">
        <f>'Org. contrôlé A'!N136</f>
        <v xml:space="preserve"> </v>
      </c>
      <c r="G110" s="483" t="str">
        <f>'Org. contrôlé B'!M136</f>
        <v xml:space="preserve"> </v>
      </c>
      <c r="H110" s="484" t="str">
        <f>'Org. contrôlé B'!N136</f>
        <v xml:space="preserve"> </v>
      </c>
      <c r="I110" s="483" t="str">
        <f>'Org. contrôlé C'!M136</f>
        <v xml:space="preserve"> </v>
      </c>
      <c r="J110" s="484" t="str">
        <f>'Org. contrôlé C'!N136</f>
        <v xml:space="preserve"> </v>
      </c>
      <c r="K110" s="483" t="str">
        <f>'Org. contrôlé D'!M136</f>
        <v xml:space="preserve"> </v>
      </c>
      <c r="L110" s="484" t="str">
        <f>'Org. contrôlé D'!N136</f>
        <v xml:space="preserve"> </v>
      </c>
      <c r="M110" s="22"/>
      <c r="N110" s="494"/>
      <c r="O110" s="495"/>
      <c r="P110" s="489" t="str">
        <f t="shared" si="9"/>
        <v xml:space="preserve"> </v>
      </c>
      <c r="Q110" s="490" t="str">
        <f t="shared" si="10"/>
        <v xml:space="preserve"> </v>
      </c>
    </row>
    <row r="111" spans="1:17" x14ac:dyDescent="0.25">
      <c r="C111" s="14" t="s">
        <v>21</v>
      </c>
      <c r="D111" s="11"/>
      <c r="E111" s="483" t="str">
        <f>'Org. contrôlé A'!M137</f>
        <v xml:space="preserve"> </v>
      </c>
      <c r="F111" s="484" t="str">
        <f>'Org. contrôlé A'!N137</f>
        <v xml:space="preserve"> </v>
      </c>
      <c r="G111" s="483" t="str">
        <f>'Org. contrôlé B'!M137</f>
        <v xml:space="preserve"> </v>
      </c>
      <c r="H111" s="484" t="str">
        <f>'Org. contrôlé B'!N137</f>
        <v xml:space="preserve"> </v>
      </c>
      <c r="I111" s="483" t="str">
        <f>'Org. contrôlé C'!M137</f>
        <v xml:space="preserve"> </v>
      </c>
      <c r="J111" s="484" t="str">
        <f>'Org. contrôlé C'!N137</f>
        <v xml:space="preserve"> </v>
      </c>
      <c r="K111" s="483" t="str">
        <f>'Org. contrôlé D'!M137</f>
        <v xml:space="preserve"> </v>
      </c>
      <c r="L111" s="484" t="str">
        <f>'Org. contrôlé D'!N137</f>
        <v xml:space="preserve"> </v>
      </c>
      <c r="M111" s="22"/>
      <c r="N111" s="494"/>
      <c r="O111" s="495"/>
      <c r="P111" s="489" t="str">
        <f t="shared" si="9"/>
        <v xml:space="preserve"> </v>
      </c>
      <c r="Q111" s="490" t="str">
        <f t="shared" si="10"/>
        <v xml:space="preserve"> </v>
      </c>
    </row>
    <row r="112" spans="1:17" x14ac:dyDescent="0.25">
      <c r="C112" s="14" t="s">
        <v>58</v>
      </c>
      <c r="D112" s="11"/>
      <c r="E112" s="483" t="str">
        <f>'Org. contrôlé A'!M138</f>
        <v xml:space="preserve"> </v>
      </c>
      <c r="F112" s="484" t="str">
        <f>'Org. contrôlé A'!N138</f>
        <v xml:space="preserve"> </v>
      </c>
      <c r="G112" s="483" t="str">
        <f>'Org. contrôlé B'!M138</f>
        <v xml:space="preserve"> </v>
      </c>
      <c r="H112" s="484" t="str">
        <f>'Org. contrôlé B'!N138</f>
        <v xml:space="preserve"> </v>
      </c>
      <c r="I112" s="483" t="str">
        <f>'Org. contrôlé C'!M138</f>
        <v xml:space="preserve"> </v>
      </c>
      <c r="J112" s="484" t="str">
        <f>'Org. contrôlé C'!N138</f>
        <v xml:space="preserve"> </v>
      </c>
      <c r="K112" s="483" t="str">
        <f>'Org. contrôlé D'!M138</f>
        <v xml:space="preserve"> </v>
      </c>
      <c r="L112" s="484" t="str">
        <f>'Org. contrôlé D'!N138</f>
        <v xml:space="preserve"> </v>
      </c>
      <c r="M112" s="22"/>
      <c r="N112" s="494"/>
      <c r="O112" s="495"/>
      <c r="P112" s="489" t="str">
        <f t="shared" si="9"/>
        <v xml:space="preserve"> </v>
      </c>
      <c r="Q112" s="490" t="str">
        <f t="shared" si="10"/>
        <v xml:space="preserve"> </v>
      </c>
    </row>
    <row r="113" spans="1:17" x14ac:dyDescent="0.25">
      <c r="C113" s="14" t="s">
        <v>59</v>
      </c>
      <c r="D113" s="11"/>
      <c r="E113" s="483" t="str">
        <f>'Org. contrôlé A'!M139</f>
        <v xml:space="preserve"> </v>
      </c>
      <c r="F113" s="484" t="str">
        <f>'Org. contrôlé A'!N139</f>
        <v xml:space="preserve"> </v>
      </c>
      <c r="G113" s="483" t="str">
        <f>'Org. contrôlé B'!M139</f>
        <v xml:space="preserve"> </v>
      </c>
      <c r="H113" s="484" t="str">
        <f>'Org. contrôlé B'!N139</f>
        <v xml:space="preserve"> </v>
      </c>
      <c r="I113" s="483" t="str">
        <f>'Org. contrôlé C'!M139</f>
        <v xml:space="preserve"> </v>
      </c>
      <c r="J113" s="484" t="str">
        <f>'Org. contrôlé C'!N139</f>
        <v xml:space="preserve"> </v>
      </c>
      <c r="K113" s="483" t="str">
        <f>'Org. contrôlé D'!M139</f>
        <v xml:space="preserve"> </v>
      </c>
      <c r="L113" s="484" t="str">
        <f>'Org. contrôlé D'!N139</f>
        <v xml:space="preserve"> </v>
      </c>
      <c r="M113" s="22"/>
      <c r="N113" s="494"/>
      <c r="O113" s="495"/>
      <c r="P113" s="489" t="str">
        <f t="shared" si="9"/>
        <v xml:space="preserve"> </v>
      </c>
      <c r="Q113" s="490" t="str">
        <f t="shared" si="10"/>
        <v xml:space="preserve"> </v>
      </c>
    </row>
    <row r="114" spans="1:17" x14ac:dyDescent="0.25">
      <c r="C114" s="14" t="s">
        <v>6</v>
      </c>
      <c r="D114" s="11"/>
      <c r="E114" s="483" t="str">
        <f>'Org. contrôlé A'!M140</f>
        <v xml:space="preserve"> </v>
      </c>
      <c r="F114" s="484" t="str">
        <f>'Org. contrôlé A'!N140</f>
        <v xml:space="preserve"> </v>
      </c>
      <c r="G114" s="483" t="str">
        <f>'Org. contrôlé B'!M140</f>
        <v xml:space="preserve"> </v>
      </c>
      <c r="H114" s="484" t="str">
        <f>'Org. contrôlé B'!N140</f>
        <v xml:space="preserve"> </v>
      </c>
      <c r="I114" s="483" t="str">
        <f>'Org. contrôlé C'!M140</f>
        <v xml:space="preserve"> </v>
      </c>
      <c r="J114" s="484" t="str">
        <f>'Org. contrôlé C'!N140</f>
        <v xml:space="preserve"> </v>
      </c>
      <c r="K114" s="483" t="str">
        <f>'Org. contrôlé D'!M140</f>
        <v xml:space="preserve"> </v>
      </c>
      <c r="L114" s="484" t="str">
        <f>'Org. contrôlé D'!N140</f>
        <v xml:space="preserve"> </v>
      </c>
      <c r="M114" s="22"/>
      <c r="N114" s="494"/>
      <c r="O114" s="495"/>
      <c r="P114" s="489" t="str">
        <f t="shared" si="9"/>
        <v xml:space="preserve"> </v>
      </c>
      <c r="Q114" s="490" t="str">
        <f t="shared" si="10"/>
        <v xml:space="preserve"> </v>
      </c>
    </row>
    <row r="115" spans="1:17" x14ac:dyDescent="0.25">
      <c r="C115" s="14" t="s">
        <v>49</v>
      </c>
      <c r="D115" s="11"/>
      <c r="E115" s="483" t="str">
        <f>'Org. contrôlé A'!M141</f>
        <v xml:space="preserve"> </v>
      </c>
      <c r="F115" s="484" t="str">
        <f>'Org. contrôlé A'!N141</f>
        <v xml:space="preserve"> </v>
      </c>
      <c r="G115" s="483" t="str">
        <f>'Org. contrôlé B'!M141</f>
        <v xml:space="preserve"> </v>
      </c>
      <c r="H115" s="484" t="str">
        <f>'Org. contrôlé B'!N141</f>
        <v xml:space="preserve"> </v>
      </c>
      <c r="I115" s="483" t="str">
        <f>'Org. contrôlé C'!M141</f>
        <v xml:space="preserve"> </v>
      </c>
      <c r="J115" s="484" t="str">
        <f>'Org. contrôlé C'!N141</f>
        <v xml:space="preserve"> </v>
      </c>
      <c r="K115" s="483" t="str">
        <f>'Org. contrôlé D'!M141</f>
        <v xml:space="preserve"> </v>
      </c>
      <c r="L115" s="484" t="str">
        <f>'Org. contrôlé D'!N141</f>
        <v xml:space="preserve"> </v>
      </c>
      <c r="M115" s="22"/>
      <c r="N115" s="494"/>
      <c r="O115" s="495"/>
      <c r="P115" s="489" t="str">
        <f t="shared" si="9"/>
        <v xml:space="preserve"> </v>
      </c>
      <c r="Q115" s="490" t="str">
        <f t="shared" si="10"/>
        <v xml:space="preserve"> </v>
      </c>
    </row>
    <row r="116" spans="1:17" x14ac:dyDescent="0.25">
      <c r="C116" s="275" t="s">
        <v>7</v>
      </c>
      <c r="D116" s="275"/>
      <c r="E116" s="483" t="str">
        <f>'Org. contrôlé A'!M142</f>
        <v xml:space="preserve"> </v>
      </c>
      <c r="F116" s="484" t="str">
        <f>'Org. contrôlé A'!N142</f>
        <v xml:space="preserve"> </v>
      </c>
      <c r="G116" s="483" t="str">
        <f>'Org. contrôlé B'!M142</f>
        <v xml:space="preserve"> </v>
      </c>
      <c r="H116" s="484" t="str">
        <f>'Org. contrôlé B'!N142</f>
        <v xml:space="preserve"> </v>
      </c>
      <c r="I116" s="483" t="str">
        <f>'Org. contrôlé C'!M142</f>
        <v xml:space="preserve"> </v>
      </c>
      <c r="J116" s="484" t="str">
        <f>'Org. contrôlé C'!N142</f>
        <v xml:space="preserve"> </v>
      </c>
      <c r="K116" s="483" t="str">
        <f>'Org. contrôlé D'!M142</f>
        <v xml:space="preserve"> </v>
      </c>
      <c r="L116" s="484" t="str">
        <f>'Org. contrôlé D'!N142</f>
        <v xml:space="preserve"> </v>
      </c>
      <c r="M116" s="22"/>
      <c r="N116" s="494"/>
      <c r="O116" s="495"/>
      <c r="P116" s="489" t="str">
        <f>IF((+IF(E116=" ",0,E116)-IF(F116=" ",0,F116)+IF(G116=" ",0,G116)-IF(H116=" ",0,H116)+IF(I116=" ",0,I116)-IF(J116=" ",0,J116)+IF(K116=" ",0,K116)-IF(L116=" ",0,L116)+IF(N116=" ",0,N116)-IF(O116=" ",0,O116))&lt;=0," ",(+IF(E116=" ",0,E116)-IF(F116=" ",0,F116)+IF(G116=" ",0,G116)-IF(H116=" ",0,H116)+IF(I116=" ",0,I116)-IF(J116=" ",0,J116)+IF(K116=" ",0,K116)-IF(L116=" ",0,L116)+IF(N116=" ",0,N116)-IF(O116=" ",0,O116)))</f>
        <v xml:space="preserve"> </v>
      </c>
      <c r="Q116" s="490" t="str">
        <f>IF((-IF(E116=" ",0,E116)+IF(F116=" ",0,F116)-IF(G116=" ",0,G116)+IF(H116=" ",0,H116)-IF(I116=" ",0,I116)+IF(J116=" ",0,J116)-IF(K116=" ",0,K116)+IF(L116=" ",0,L116)-IF(N116=" ",0,N116)+IF(O116=" ",0,O116))&lt;=0," ",(-IF(E116=" ",0,E116)+IF(F116=" ",0,F116)-IF(G116=" ",0,G116)+IF(H116=" ",0,H116)-IF(I116=" ",0,I116)+IF(J116=" ",0,J116)-IF(K116=" ",0,K116)+IF(L116=" ",0,L116)-IF(N116=" ",0,N116)+IF(O116=" ",0,O116)))</f>
        <v xml:space="preserve"> </v>
      </c>
    </row>
    <row r="117" spans="1:17" x14ac:dyDescent="0.25">
      <c r="C117" s="275" t="s">
        <v>250</v>
      </c>
      <c r="D117" s="275"/>
      <c r="E117" s="483" t="str">
        <f>'Org. contrôlé A'!M143</f>
        <v xml:space="preserve"> </v>
      </c>
      <c r="F117" s="484" t="str">
        <f>'Org. contrôlé A'!N143</f>
        <v xml:space="preserve"> </v>
      </c>
      <c r="G117" s="483" t="str">
        <f>'Org. contrôlé B'!M143</f>
        <v xml:space="preserve"> </v>
      </c>
      <c r="H117" s="484" t="str">
        <f>'Org. contrôlé B'!N143</f>
        <v xml:space="preserve"> </v>
      </c>
      <c r="I117" s="483" t="str">
        <f>'Org. contrôlé C'!M143</f>
        <v xml:space="preserve"> </v>
      </c>
      <c r="J117" s="484" t="str">
        <f>'Org. contrôlé C'!N143</f>
        <v xml:space="preserve"> </v>
      </c>
      <c r="K117" s="483" t="str">
        <f>'Org. contrôlé D'!M143</f>
        <v xml:space="preserve"> </v>
      </c>
      <c r="L117" s="484" t="str">
        <f>'Org. contrôlé D'!N143</f>
        <v xml:space="preserve"> </v>
      </c>
      <c r="M117" s="22"/>
      <c r="N117" s="494"/>
      <c r="O117" s="495"/>
      <c r="P117" s="489" t="str">
        <f>IF((+IF(E117=" ",0,E117)-IF(F117=" ",0,F117)+IF(G117=" ",0,G117)-IF(H117=" ",0,H117)+IF(I117=" ",0,I117)-IF(J117=" ",0,J117)+IF(K117=" ",0,K117)-IF(L117=" ",0,L117)+IF(N117=" ",0,N117)-IF(O117=" ",0,O117))&lt;=0," ",(+IF(E117=" ",0,E117)-IF(F117=" ",0,F117)+IF(G117=" ",0,G117)-IF(H117=" ",0,H117)+IF(I117=" ",0,I117)-IF(J117=" ",0,J117)+IF(K117=" ",0,K117)-IF(L117=" ",0,L117)+IF(N117=" ",0,N117)-IF(O117=" ",0,O117)))</f>
        <v xml:space="preserve"> </v>
      </c>
      <c r="Q117" s="490" t="str">
        <f>IF((-IF(E117=" ",0,E117)+IF(F117=" ",0,F117)-IF(G117=" ",0,G117)+IF(H117=" ",0,H117)-IF(I117=" ",0,I117)+IF(J117=" ",0,J117)-IF(K117=" ",0,K117)+IF(L117=" ",0,L117)-IF(N117=" ",0,N117)+IF(O117=" ",0,O117))&lt;=0," ",(-IF(E117=" ",0,E117)+IF(F117=" ",0,F117)-IF(G117=" ",0,G117)+IF(H117=" ",0,H117)-IF(I117=" ",0,I117)+IF(J117=" ",0,J117)-IF(K117=" ",0,K117)+IF(L117=" ",0,L117)-IF(N117=" ",0,N117)+IF(O117=" ",0,O117)))</f>
        <v xml:space="preserve"> </v>
      </c>
    </row>
    <row r="118" spans="1:17" ht="24.75" customHeight="1" x14ac:dyDescent="0.25">
      <c r="A118" s="8"/>
      <c r="B118" s="8"/>
      <c r="C118" s="862" t="s">
        <v>348</v>
      </c>
      <c r="D118" s="863"/>
      <c r="E118" s="500" t="str">
        <f>'Org. contrôlé A'!M144</f>
        <v xml:space="preserve"> </v>
      </c>
      <c r="F118" s="501" t="str">
        <f>'Org. contrôlé A'!N144</f>
        <v xml:space="preserve"> </v>
      </c>
      <c r="G118" s="500" t="str">
        <f>'Org. contrôlé B'!M144</f>
        <v xml:space="preserve"> </v>
      </c>
      <c r="H118" s="501" t="str">
        <f>'Org. contrôlé B'!N144</f>
        <v xml:space="preserve"> </v>
      </c>
      <c r="I118" s="500" t="str">
        <f>'Org. contrôlé C'!M144</f>
        <v xml:space="preserve"> </v>
      </c>
      <c r="J118" s="501" t="str">
        <f>'Org. contrôlé C'!N144</f>
        <v xml:space="preserve"> </v>
      </c>
      <c r="K118" s="500" t="str">
        <f>'Org. contrôlé D'!M144</f>
        <v xml:space="preserve"> </v>
      </c>
      <c r="L118" s="501" t="str">
        <f>'Org. contrôlé D'!N144</f>
        <v xml:space="preserve"> </v>
      </c>
      <c r="M118" s="24"/>
      <c r="N118" s="491"/>
      <c r="O118" s="492"/>
      <c r="P118" s="505" t="str">
        <f t="shared" si="9"/>
        <v xml:space="preserve"> </v>
      </c>
      <c r="Q118" s="506" t="str">
        <f t="shared" si="10"/>
        <v xml:space="preserve"> </v>
      </c>
    </row>
    <row r="119" spans="1:17" ht="13.5" customHeight="1" x14ac:dyDescent="0.25">
      <c r="A119" s="593" t="s">
        <v>76</v>
      </c>
      <c r="B119" s="593"/>
      <c r="C119" s="593"/>
      <c r="D119" s="593"/>
      <c r="E119" s="502" t="str">
        <f>IF(IF(SUM(F84:F118)&gt;SUM(E84:E118),SUM(F84:F118)-SUM(E84:E118),0)&lt;=0," ",IF(SUM(F84:F118)&gt;SUM(E84:E118),SUM(F84:F118)-SUM(E84:E118),0))</f>
        <v xml:space="preserve"> </v>
      </c>
      <c r="F119" s="503" t="str">
        <f>IF(IF(SUM(E84:E118)&gt;SUM(F84:F118),SUM(E84:E118)-SUM(F84:F118),0)&lt;=0," ",IF(SUM(E84:E118)&gt;SUM(F84:F118),SUM(E84:E118)-SUM(F84:F118),0))</f>
        <v xml:space="preserve"> </v>
      </c>
      <c r="G119" s="502" t="str">
        <f>IF(IF(SUM(H84:H118)&gt;SUM(G84:G118),SUM(H84:H118)-SUM(G84:G118),0)&lt;=0," ",IF(SUM(H84:H118)&gt;SUM(G84:G118),SUM(H84:H118)-SUM(G84:G118),0))</f>
        <v xml:space="preserve"> </v>
      </c>
      <c r="H119" s="503" t="str">
        <f>IF(IF(SUM(G84:G118)&gt;SUM(H84:H118),SUM(G84:G118)-SUM(H84:H118),0)&lt;=0," ",IF(SUM(G84:G118)&gt;SUM(H84:H118),SUM(G84:G118)-SUM(H84:H118),0))</f>
        <v xml:space="preserve"> </v>
      </c>
      <c r="I119" s="502" t="str">
        <f>IF(IF(SUM(J84:J118)&gt;SUM(I84:I118),SUM(J84:J118)-SUM(I84:I118),0)&lt;=0," ",IF(SUM(J84:J118)&gt;SUM(I84:I118),SUM(J84:J118)-SUM(I84:I118),0))</f>
        <v xml:space="preserve"> </v>
      </c>
      <c r="J119" s="503" t="str">
        <f>IF(IF(SUM(I84:I118)&gt;SUM(J84:J118),SUM(I84:I118)-SUM(J84:J118),0)&lt;=0," ",IF(SUM(I84:I118)&gt;SUM(J84:J118),SUM(I84:I118)-SUM(J84:J118),0))</f>
        <v xml:space="preserve"> </v>
      </c>
      <c r="K119" s="502" t="str">
        <f>IF(IF(SUM(L84:L118)&gt;SUM(K84:K118),SUM(L84:L118)-SUM(K84:K118),0)&lt;=0," ",IF(SUM(L84:L118)&gt;SUM(K84:K118),SUM(L84:L118)-SUM(K84:K118),0))</f>
        <v xml:space="preserve"> </v>
      </c>
      <c r="L119" s="503" t="str">
        <f>IF(IF(SUM(K84:K118)&gt;SUM(L84:L118),SUM(K84:K118)-SUM(L84:L118),0)&lt;=0," ",IF(SUM(K84:K118)&gt;SUM(L84:L118),SUM(K84:K118)-SUM(L84:L118),0))</f>
        <v xml:space="preserve"> </v>
      </c>
      <c r="M119" s="288"/>
      <c r="N119" s="507">
        <f>IF(SUM(N84:N118)&gt;=SUM(O84:O118),0,SUM(O84:O118)-SUM(N84:N118))</f>
        <v>0</v>
      </c>
      <c r="O119" s="507">
        <f>IF(SUM(O84:O118)&gt;=SUM(N84:N118),0,SUM(N84:N118)-SUM(O84:O118))</f>
        <v>0</v>
      </c>
      <c r="P119" s="502" t="str">
        <f>IF(IF(SUM(Q84:Q118)&gt;SUM(P84:P118),SUM(Q84:Q118)-SUM(P84:P118),0)&lt;=0," ",IF(SUM(Q84:Q118)&gt;SUM(P84:P118),SUM(Q84:Q118)-SUM(P84:P118),0))</f>
        <v xml:space="preserve"> </v>
      </c>
      <c r="Q119" s="503" t="str">
        <f>IF(IF(SUM(P84:P118)&gt;SUM(Q84:Q118),SUM(P84:P118)-SUM(Q84:Q118),0)&lt;=0," ",IF(SUM(P84:P118)&gt;SUM(Q84:Q118),SUM(P84:P118)-SUM(Q84:Q118),0))</f>
        <v xml:space="preserve"> </v>
      </c>
    </row>
    <row r="120" spans="1:17" x14ac:dyDescent="0.25">
      <c r="A120" s="174" t="s">
        <v>102</v>
      </c>
      <c r="B120" s="174"/>
      <c r="C120" s="174"/>
      <c r="D120" s="174"/>
      <c r="E120" s="487">
        <f t="shared" ref="E120:J120" si="11">SUM(E84:E119)</f>
        <v>0</v>
      </c>
      <c r="F120" s="488">
        <f t="shared" si="11"/>
        <v>0</v>
      </c>
      <c r="G120" s="487">
        <f>SUM(G84:G119)</f>
        <v>0</v>
      </c>
      <c r="H120" s="488">
        <f>SUM(H84:H119)</f>
        <v>0</v>
      </c>
      <c r="I120" s="487">
        <f t="shared" si="11"/>
        <v>0</v>
      </c>
      <c r="J120" s="488">
        <f t="shared" si="11"/>
        <v>0</v>
      </c>
      <c r="K120" s="487">
        <f>SUM(K84:K119)</f>
        <v>0</v>
      </c>
      <c r="L120" s="488">
        <f>SUM(L84:L119)</f>
        <v>0</v>
      </c>
      <c r="M120" s="175"/>
      <c r="N120" s="508">
        <f>SUM(N84:N119)</f>
        <v>0</v>
      </c>
      <c r="O120" s="508">
        <f>SUM(O84:O119)</f>
        <v>0</v>
      </c>
      <c r="P120" s="487">
        <f>SUM(P84:P119)</f>
        <v>0</v>
      </c>
      <c r="Q120" s="488">
        <f>SUM(Q84:Q119)</f>
        <v>0</v>
      </c>
    </row>
    <row r="121" spans="1:17" s="113" customFormat="1" ht="15" customHeight="1" x14ac:dyDescent="0.3">
      <c r="A121" s="526" t="s">
        <v>298</v>
      </c>
      <c r="B121" s="660" t="s">
        <v>299</v>
      </c>
      <c r="C121" s="660"/>
      <c r="D121" s="660"/>
      <c r="E121" s="660"/>
      <c r="F121" s="660"/>
      <c r="G121" s="660"/>
      <c r="H121" s="660"/>
      <c r="I121" s="660"/>
      <c r="J121" s="660"/>
      <c r="K121" s="660"/>
      <c r="L121" s="660"/>
      <c r="M121" s="660"/>
      <c r="N121" s="660"/>
      <c r="O121" s="660"/>
      <c r="P121" s="660"/>
      <c r="Q121" s="660"/>
    </row>
    <row r="122" spans="1:17" x14ac:dyDescent="0.25">
      <c r="A122" s="8"/>
      <c r="B122" s="8"/>
      <c r="C122" s="8"/>
      <c r="D122" s="8"/>
      <c r="E122" s="10"/>
      <c r="F122" s="10"/>
      <c r="G122" s="10"/>
      <c r="H122" s="10"/>
      <c r="I122" s="10"/>
      <c r="J122" s="10"/>
      <c r="K122" s="10"/>
      <c r="L122" s="10"/>
      <c r="M122" s="10"/>
      <c r="N122" s="10"/>
      <c r="O122" s="10"/>
      <c r="P122" s="10"/>
      <c r="Q122" s="10"/>
    </row>
    <row r="123" spans="1:17" ht="17.25" customHeight="1" x14ac:dyDescent="0.25">
      <c r="A123" s="601" t="s">
        <v>276</v>
      </c>
      <c r="B123" s="602"/>
      <c r="C123" s="602"/>
      <c r="D123" s="602"/>
      <c r="E123" s="602"/>
      <c r="F123" s="602"/>
      <c r="G123" s="602"/>
      <c r="H123" s="602"/>
      <c r="I123" s="602"/>
      <c r="J123" s="602"/>
      <c r="K123" s="602"/>
      <c r="L123" s="602"/>
      <c r="M123" s="602"/>
      <c r="N123" s="602"/>
      <c r="O123" s="602"/>
      <c r="P123" s="602"/>
      <c r="Q123" s="603"/>
    </row>
    <row r="124" spans="1:17" s="51" customFormat="1" ht="13.5" customHeight="1" x14ac:dyDescent="0.25">
      <c r="A124" s="637" t="s">
        <v>151</v>
      </c>
      <c r="B124" s="638"/>
      <c r="C124" s="638"/>
      <c r="D124" s="639"/>
      <c r="E124" s="951" t="s">
        <v>196</v>
      </c>
      <c r="F124" s="952"/>
      <c r="G124" s="952"/>
      <c r="H124" s="952"/>
      <c r="I124" s="952"/>
      <c r="J124" s="952"/>
      <c r="K124" s="952"/>
      <c r="L124" s="953"/>
      <c r="M124" s="620" t="s">
        <v>233</v>
      </c>
      <c r="N124" s="621"/>
      <c r="O124" s="622"/>
      <c r="P124" s="620" t="s">
        <v>231</v>
      </c>
      <c r="Q124" s="622"/>
    </row>
    <row r="125" spans="1:17" s="51" customFormat="1" ht="12.75" customHeight="1" x14ac:dyDescent="0.25">
      <c r="A125" s="640"/>
      <c r="B125" s="641"/>
      <c r="C125" s="641"/>
      <c r="D125" s="642"/>
      <c r="E125" s="623" t="s">
        <v>161</v>
      </c>
      <c r="F125" s="625"/>
      <c r="G125" s="623" t="s">
        <v>162</v>
      </c>
      <c r="H125" s="625"/>
      <c r="I125" s="623" t="s">
        <v>192</v>
      </c>
      <c r="J125" s="625"/>
      <c r="K125" s="623" t="s">
        <v>242</v>
      </c>
      <c r="L125" s="625"/>
      <c r="M125" s="623"/>
      <c r="N125" s="624"/>
      <c r="O125" s="625"/>
      <c r="P125" s="623"/>
      <c r="Q125" s="625"/>
    </row>
    <row r="126" spans="1:17" x14ac:dyDescent="0.25">
      <c r="E126" s="18" t="s">
        <v>25</v>
      </c>
      <c r="F126" s="19" t="s">
        <v>26</v>
      </c>
      <c r="G126" s="18" t="s">
        <v>25</v>
      </c>
      <c r="H126" s="19" t="s">
        <v>26</v>
      </c>
      <c r="I126" s="18" t="s">
        <v>25</v>
      </c>
      <c r="J126" s="19" t="s">
        <v>26</v>
      </c>
      <c r="K126" s="18" t="s">
        <v>25</v>
      </c>
      <c r="L126" s="19" t="s">
        <v>26</v>
      </c>
      <c r="M126" s="26" t="s">
        <v>5</v>
      </c>
      <c r="N126" s="27" t="s">
        <v>25</v>
      </c>
      <c r="O126" s="19" t="s">
        <v>26</v>
      </c>
      <c r="P126" s="18" t="s">
        <v>25</v>
      </c>
      <c r="Q126" s="19" t="s">
        <v>26</v>
      </c>
    </row>
    <row r="127" spans="1:17" ht="29.25" customHeight="1" x14ac:dyDescent="0.3">
      <c r="A127" s="715" t="s">
        <v>69</v>
      </c>
      <c r="B127" s="715"/>
      <c r="C127" s="715"/>
      <c r="D127" s="653"/>
      <c r="E127" s="423"/>
      <c r="F127" s="409"/>
      <c r="G127" s="423"/>
      <c r="H127" s="409"/>
      <c r="I127" s="423"/>
      <c r="J127" s="409"/>
      <c r="K127" s="423"/>
      <c r="L127" s="409"/>
      <c r="M127" s="20"/>
      <c r="N127" s="416"/>
      <c r="O127" s="409"/>
      <c r="P127" s="423"/>
      <c r="Q127" s="409"/>
    </row>
    <row r="128" spans="1:17" ht="12.75" customHeight="1" x14ac:dyDescent="0.25">
      <c r="A128" s="223" t="s">
        <v>76</v>
      </c>
      <c r="B128" s="182"/>
      <c r="C128" s="14"/>
      <c r="D128" s="183"/>
      <c r="E128" s="483" t="str">
        <f>F119</f>
        <v xml:space="preserve"> </v>
      </c>
      <c r="F128" s="484" t="str">
        <f>E119</f>
        <v xml:space="preserve"> </v>
      </c>
      <c r="G128" s="483" t="str">
        <f>H119</f>
        <v xml:space="preserve"> </v>
      </c>
      <c r="H128" s="484" t="str">
        <f>G119</f>
        <v xml:space="preserve"> </v>
      </c>
      <c r="I128" s="483" t="str">
        <f>J119</f>
        <v xml:space="preserve"> </v>
      </c>
      <c r="J128" s="484" t="str">
        <f>I119</f>
        <v xml:space="preserve"> </v>
      </c>
      <c r="K128" s="483" t="str">
        <f>L119</f>
        <v xml:space="preserve"> </v>
      </c>
      <c r="L128" s="484" t="str">
        <f>K119</f>
        <v xml:space="preserve"> </v>
      </c>
      <c r="M128" s="186"/>
      <c r="N128" s="509">
        <f>O119</f>
        <v>0</v>
      </c>
      <c r="O128" s="510">
        <f>N119</f>
        <v>0</v>
      </c>
      <c r="P128" s="483" t="str">
        <f>Q119</f>
        <v xml:space="preserve"> </v>
      </c>
      <c r="Q128" s="484" t="str">
        <f>P119</f>
        <v xml:space="preserve"> </v>
      </c>
    </row>
    <row r="129" spans="1:17" x14ac:dyDescent="0.25">
      <c r="A129" s="180"/>
      <c r="B129" s="180"/>
      <c r="C129" s="14" t="s">
        <v>335</v>
      </c>
      <c r="D129" s="14"/>
      <c r="E129" s="483">
        <f>SUM(F98:F106)</f>
        <v>0</v>
      </c>
      <c r="F129" s="484"/>
      <c r="G129" s="483">
        <f>SUM(H98:H106)</f>
        <v>0</v>
      </c>
      <c r="H129" s="484"/>
      <c r="I129" s="483">
        <f>SUM(J98:J106)</f>
        <v>0</v>
      </c>
      <c r="J129" s="484"/>
      <c r="K129" s="483">
        <f>SUM(L98:L106)</f>
        <v>0</v>
      </c>
      <c r="L129" s="484"/>
      <c r="M129" s="181"/>
      <c r="N129" s="493">
        <f>SUM(O98:O106)</f>
        <v>0</v>
      </c>
      <c r="O129" s="484">
        <f>SUM(N98:N106)</f>
        <v>0</v>
      </c>
      <c r="P129" s="493">
        <f>SUM(Q98:Q106)</f>
        <v>0</v>
      </c>
      <c r="Q129" s="484"/>
    </row>
    <row r="130" spans="1:17" x14ac:dyDescent="0.25">
      <c r="A130" s="45" t="s">
        <v>64</v>
      </c>
      <c r="B130" s="45"/>
      <c r="C130" s="14"/>
      <c r="D130" s="11"/>
      <c r="E130" s="444"/>
      <c r="F130" s="435"/>
      <c r="G130" s="444"/>
      <c r="H130" s="435"/>
      <c r="I130" s="444"/>
      <c r="J130" s="435"/>
      <c r="K130" s="444"/>
      <c r="L130" s="435"/>
      <c r="M130" s="31"/>
      <c r="N130" s="439"/>
      <c r="O130" s="435"/>
      <c r="P130" s="444"/>
      <c r="Q130" s="435"/>
    </row>
    <row r="131" spans="1:17" x14ac:dyDescent="0.25">
      <c r="A131" s="42"/>
      <c r="B131" s="656" t="s">
        <v>321</v>
      </c>
      <c r="C131" s="656"/>
      <c r="D131" s="657"/>
      <c r="E131" s="444"/>
      <c r="F131" s="435"/>
      <c r="G131" s="444"/>
      <c r="H131" s="435"/>
      <c r="I131" s="444"/>
      <c r="J131" s="435"/>
      <c r="K131" s="444"/>
      <c r="L131" s="435"/>
      <c r="M131" s="31"/>
      <c r="N131" s="439"/>
      <c r="O131" s="435"/>
      <c r="P131" s="444"/>
      <c r="Q131" s="435"/>
    </row>
    <row r="132" spans="1:17" x14ac:dyDescent="0.25">
      <c r="A132" s="42"/>
      <c r="B132" s="42"/>
      <c r="C132" s="14" t="s">
        <v>75</v>
      </c>
      <c r="D132" s="11"/>
      <c r="E132" s="483" t="str">
        <f>'Org. contrôlé A'!M158</f>
        <v xml:space="preserve"> </v>
      </c>
      <c r="F132" s="484" t="str">
        <f>'Org. contrôlé A'!N158</f>
        <v xml:space="preserve"> </v>
      </c>
      <c r="G132" s="483" t="str">
        <f>'Org. contrôlé B'!M158</f>
        <v xml:space="preserve"> </v>
      </c>
      <c r="H132" s="484" t="str">
        <f>'Org. contrôlé B'!N158</f>
        <v xml:space="preserve"> </v>
      </c>
      <c r="I132" s="483" t="str">
        <f>'Org. contrôlé C'!M158</f>
        <v xml:space="preserve"> </v>
      </c>
      <c r="J132" s="484" t="str">
        <f>'Org. contrôlé C'!N158</f>
        <v xml:space="preserve"> </v>
      </c>
      <c r="K132" s="483" t="str">
        <f>'Org. contrôlé D'!M158</f>
        <v xml:space="preserve"> </v>
      </c>
      <c r="L132" s="484" t="str">
        <f>'Org. contrôlé D'!N158</f>
        <v xml:space="preserve"> </v>
      </c>
      <c r="M132" s="22"/>
      <c r="N132" s="494"/>
      <c r="O132" s="495"/>
      <c r="P132" s="489" t="str">
        <f>IF((+IF(E132=" ",0,E132)-IF(F132=" ",0,F132)+IF(G132=" ",0,G132)-IF(H132=" ",0,H132)+IF(I132=" ",0,I132)-IF(J132=" ",0,J132)+IF(K132=" ",0,K132)-IF(L132=" ",0,L132)+IF(N132=" ",0,N132)-IF(O132=" ",0,O132))&lt;=0," ",(+IF(E132=" ",0,E132)-IF(F132=" ",0,F132)+IF(G132=" ",0,G132)-IF(H132=" ",0,H132)+IF(I132=" ",0,I132)-IF(J132=" ",0,J132)+IF(K132=" ",0,K132)-IF(L132=" ",0,L132)+IF(N132=" ",0,N132)-IF(O132=" ",0,O132)))</f>
        <v xml:space="preserve"> </v>
      </c>
      <c r="Q132" s="490" t="str">
        <f>IF((-IF(E132=" ",0,E132)+IF(F132=" ",0,F132)-IF(G132=" ",0,G132)+IF(H132=" ",0,H132)-IF(I132=" ",0,I132)+IF(J132=" ",0,J132)-IF(K132=" ",0,K132)+IF(L132=" ",0,L132)-IF(N132=" ",0,N132)+IF(O132=" ",0,O132))&lt;=0," ",(-IF(E132=" ",0,E132)+IF(F132=" ",0,F132)-IF(G132=" ",0,G132)+IF(H132=" ",0,H132)-IF(I132=" ",0,I132)+IF(J132=" ",0,J132)-IF(K132=" ",0,K132)+IF(L132=" ",0,L132)-IF(N132=" ",0,N132)+IF(O132=" ",0,O132)))</f>
        <v xml:space="preserve"> </v>
      </c>
    </row>
    <row r="133" spans="1:17" x14ac:dyDescent="0.25">
      <c r="A133" s="42"/>
      <c r="B133" s="42"/>
      <c r="C133" s="14" t="s">
        <v>77</v>
      </c>
      <c r="D133" s="11"/>
      <c r="E133" s="483" t="str">
        <f>'Org. contrôlé A'!M159</f>
        <v xml:space="preserve"> </v>
      </c>
      <c r="F133" s="484" t="str">
        <f>'Org. contrôlé A'!N159</f>
        <v xml:space="preserve"> </v>
      </c>
      <c r="G133" s="483" t="str">
        <f>'Org. contrôlé B'!M159</f>
        <v xml:space="preserve"> </v>
      </c>
      <c r="H133" s="484" t="str">
        <f>'Org. contrôlé B'!N159</f>
        <v xml:space="preserve"> </v>
      </c>
      <c r="I133" s="483" t="str">
        <f>'Org. contrôlé C'!M159</f>
        <v xml:space="preserve"> </v>
      </c>
      <c r="J133" s="484" t="str">
        <f>'Org. contrôlé C'!N159</f>
        <v xml:space="preserve"> </v>
      </c>
      <c r="K133" s="483" t="str">
        <f>'Org. contrôlé D'!M159</f>
        <v xml:space="preserve"> </v>
      </c>
      <c r="L133" s="484" t="str">
        <f>'Org. contrôlé D'!N159</f>
        <v xml:space="preserve"> </v>
      </c>
      <c r="M133" s="22"/>
      <c r="N133" s="494"/>
      <c r="O133" s="495"/>
      <c r="P133" s="489" t="str">
        <f>IF((+IF(E133=" ",0,E133)-IF(F133=" ",0,F133)+IF(G133=" ",0,G133)-IF(H133=" ",0,H133)+IF(I133=" ",0,I133)-IF(J133=" ",0,J133)+IF(K133=" ",0,K133)-IF(L133=" ",0,L133)+IF(N133=" ",0,N133)-IF(O133=" ",0,O133))&lt;=0," ",(+IF(E133=" ",0,E133)-IF(F133=" ",0,F133)+IF(G133=" ",0,G133)-IF(H133=" ",0,H133)+IF(I133=" ",0,I133)-IF(J133=" ",0,J133)+IF(K133=" ",0,K133)-IF(L133=" ",0,L133)+IF(N133=" ",0,N133)-IF(O133=" ",0,O133)))</f>
        <v xml:space="preserve"> </v>
      </c>
      <c r="Q133" s="490" t="str">
        <f>IF((-IF(E133=" ",0,E133)+IF(F133=" ",0,F133)-IF(G133=" ",0,G133)+IF(H133=" ",0,H133)-IF(I133=" ",0,I133)+IF(J133=" ",0,J133)-IF(K133=" ",0,K133)+IF(L133=" ",0,L133)-IF(N133=" ",0,N133)+IF(O133=" ",0,O133))&lt;=0," ",(-IF(E133=" ",0,E133)+IF(F133=" ",0,F133)-IF(G133=" ",0,G133)+IF(H133=" ",0,H133)-IF(I133=" ",0,I133)+IF(J133=" ",0,J133)-IF(K133=" ",0,K133)+IF(L133=" ",0,L133)-IF(N133=" ",0,N133)+IF(O133=" ",0,O133)))</f>
        <v xml:space="preserve"> </v>
      </c>
    </row>
    <row r="134" spans="1:17" x14ac:dyDescent="0.25">
      <c r="A134" s="42"/>
      <c r="B134" s="42"/>
      <c r="C134" s="14" t="s">
        <v>78</v>
      </c>
      <c r="D134" s="11"/>
      <c r="E134" s="483" t="str">
        <f>'Org. contrôlé A'!M160</f>
        <v xml:space="preserve"> </v>
      </c>
      <c r="F134" s="484" t="str">
        <f>'Org. contrôlé A'!N160</f>
        <v xml:space="preserve"> </v>
      </c>
      <c r="G134" s="483" t="str">
        <f>'Org. contrôlé B'!M160</f>
        <v xml:space="preserve"> </v>
      </c>
      <c r="H134" s="484" t="str">
        <f>'Org. contrôlé B'!N160</f>
        <v xml:space="preserve"> </v>
      </c>
      <c r="I134" s="483" t="str">
        <f>'Org. contrôlé C'!M160</f>
        <v xml:space="preserve"> </v>
      </c>
      <c r="J134" s="484" t="str">
        <f>'Org. contrôlé C'!N160</f>
        <v xml:space="preserve"> </v>
      </c>
      <c r="K134" s="483" t="str">
        <f>'Org. contrôlé D'!M160</f>
        <v xml:space="preserve"> </v>
      </c>
      <c r="L134" s="484" t="str">
        <f>'Org. contrôlé D'!N160</f>
        <v xml:space="preserve"> </v>
      </c>
      <c r="M134" s="22"/>
      <c r="N134" s="494"/>
      <c r="O134" s="495"/>
      <c r="P134" s="489" t="str">
        <f>IF((+IF(E134=" ",0,E134)-IF(F134=" ",0,F134)+IF(G134=" ",0,G134)-IF(H134=" ",0,H134)+IF(I134=" ",0,I134)-IF(J134=" ",0,J134)+IF(K134=" ",0,K134)-IF(L134=" ",0,L134)+IF(N134=" ",0,N134)-IF(O134=" ",0,O134))&lt;=0," ",(+IF(E134=" ",0,E134)-IF(F134=" ",0,F134)+IF(G134=" ",0,G134)-IF(H134=" ",0,H134)+IF(I134=" ",0,I134)-IF(J134=" ",0,J134)+IF(K134=" ",0,K134)-IF(L134=" ",0,L134)+IF(N134=" ",0,N134)-IF(O134=" ",0,O134)))</f>
        <v xml:space="preserve"> </v>
      </c>
      <c r="Q134" s="490" t="str">
        <f>IF((-IF(E134=" ",0,E134)+IF(F134=" ",0,F134)-IF(G134=" ",0,G134)+IF(H134=" ",0,H134)-IF(I134=" ",0,I134)+IF(J134=" ",0,J134)-IF(K134=" ",0,K134)+IF(L134=" ",0,L134)-IF(N134=" ",0,N134)+IF(O134=" ",0,O134))&lt;=0," ",(-IF(E134=" ",0,E134)+IF(F134=" ",0,F134)-IF(G134=" ",0,G134)+IF(H134=" ",0,H134)-IF(I134=" ",0,I134)+IF(J134=" ",0,J134)-IF(K134=" ",0,K134)+IF(L134=" ",0,L134)-IF(N134=" ",0,N134)+IF(O134=" ",0,O134)))</f>
        <v xml:space="preserve"> </v>
      </c>
    </row>
    <row r="135" spans="1:17" ht="13.5" x14ac:dyDescent="0.25">
      <c r="A135" s="42"/>
      <c r="B135" s="42"/>
      <c r="C135" s="14" t="s">
        <v>336</v>
      </c>
      <c r="D135" s="11"/>
      <c r="E135" s="483" t="str">
        <f>'Org. contrôlé A'!M161</f>
        <v xml:space="preserve"> </v>
      </c>
      <c r="F135" s="484" t="str">
        <f>'Org. contrôlé A'!N161</f>
        <v xml:space="preserve"> </v>
      </c>
      <c r="G135" s="483" t="str">
        <f>'Org. contrôlé B'!M161</f>
        <v xml:space="preserve"> </v>
      </c>
      <c r="H135" s="484" t="str">
        <f>'Org. contrôlé B'!N161</f>
        <v xml:space="preserve"> </v>
      </c>
      <c r="I135" s="483" t="str">
        <f>'Org. contrôlé C'!M161</f>
        <v xml:space="preserve"> </v>
      </c>
      <c r="J135" s="484" t="str">
        <f>'Org. contrôlé C'!N161</f>
        <v xml:space="preserve"> </v>
      </c>
      <c r="K135" s="483" t="str">
        <f>'Org. contrôlé D'!M161</f>
        <v xml:space="preserve"> </v>
      </c>
      <c r="L135" s="484" t="str">
        <f>'Org. contrôlé D'!N161</f>
        <v xml:space="preserve"> </v>
      </c>
      <c r="M135" s="22"/>
      <c r="N135" s="494"/>
      <c r="O135" s="495"/>
      <c r="P135" s="489" t="str">
        <f>IF((+IF(E135=" ",0,E135)-IF(F135=" ",0,F135)+IF(G135=" ",0,G135)-IF(H135=" ",0,H135)+IF(I135=" ",0,I135)-IF(J135=" ",0,J135)+IF(K135=" ",0,K135)-IF(L135=" ",0,L135)+IF(N135=" ",0,N135)-IF(O135=" ",0,O135))&lt;=0," ",(+IF(E135=" ",0,E135)-IF(F135=" ",0,F135)+IF(G135=" ",0,G135)-IF(H135=" ",0,H135)+IF(I135=" ",0,I135)-IF(J135=" ",0,J135)+IF(K135=" ",0,K135)-IF(L135=" ",0,L135)+IF(N135=" ",0,N135)-IF(O135=" ",0,O135)))</f>
        <v xml:space="preserve"> </v>
      </c>
      <c r="Q135" s="490" t="str">
        <f>IF((-IF(E135=" ",0,E135)+IF(F135=" ",0,F135)-IF(G135=" ",0,G135)+IF(H135=" ",0,H135)-IF(I135=" ",0,I135)+IF(J135=" ",0,J135)-IF(K135=" ",0,K135)+IF(L135=" ",0,L135)-IF(N135=" ",0,N135)+IF(O135=" ",0,O135))&lt;=0," ",(-IF(E135=" ",0,E135)+IF(F135=" ",0,F135)-IF(G135=" ",0,G135)+IF(H135=" ",0,H135)-IF(I135=" ",0,I135)+IF(J135=" ",0,J135)-IF(K135=" ",0,K135)+IF(L135=" ",0,L135)-IF(N135=" ",0,N135)+IF(O135=" ",0,O135)))</f>
        <v xml:space="preserve"> </v>
      </c>
    </row>
    <row r="136" spans="1:17" x14ac:dyDescent="0.25">
      <c r="A136" s="42"/>
      <c r="B136" s="656" t="s">
        <v>0</v>
      </c>
      <c r="C136" s="656"/>
      <c r="D136" s="657"/>
      <c r="E136" s="444"/>
      <c r="F136" s="435"/>
      <c r="G136" s="444"/>
      <c r="H136" s="435"/>
      <c r="I136" s="444"/>
      <c r="J136" s="435"/>
      <c r="K136" s="444"/>
      <c r="L136" s="435"/>
      <c r="M136" s="31"/>
      <c r="N136" s="439"/>
      <c r="O136" s="435"/>
      <c r="P136" s="444"/>
      <c r="Q136" s="435"/>
    </row>
    <row r="137" spans="1:17" x14ac:dyDescent="0.25">
      <c r="A137" s="42"/>
      <c r="B137" s="42"/>
      <c r="C137" s="14" t="s">
        <v>79</v>
      </c>
      <c r="D137" s="11"/>
      <c r="E137" s="483" t="str">
        <f>'Org. contrôlé A'!M163</f>
        <v xml:space="preserve"> </v>
      </c>
      <c r="F137" s="484" t="str">
        <f>'Org. contrôlé A'!N163</f>
        <v xml:space="preserve"> </v>
      </c>
      <c r="G137" s="483" t="str">
        <f>'Org. contrôlé B'!M163</f>
        <v xml:space="preserve"> </v>
      </c>
      <c r="H137" s="484" t="str">
        <f>'Org. contrôlé B'!N163</f>
        <v xml:space="preserve"> </v>
      </c>
      <c r="I137" s="483" t="str">
        <f>'Org. contrôlé C'!M163</f>
        <v xml:space="preserve"> </v>
      </c>
      <c r="J137" s="484" t="str">
        <f>'Org. contrôlé C'!N163</f>
        <v xml:space="preserve"> </v>
      </c>
      <c r="K137" s="483" t="str">
        <f>'Org. contrôlé D'!M163</f>
        <v xml:space="preserve"> </v>
      </c>
      <c r="L137" s="484" t="str">
        <f>'Org. contrôlé D'!N163</f>
        <v xml:space="preserve"> </v>
      </c>
      <c r="M137" s="22"/>
      <c r="N137" s="494"/>
      <c r="O137" s="495"/>
      <c r="P137" s="489" t="str">
        <f>IF((+IF(E137=" ",0,E137)-IF(F137=" ",0,F137)+IF(G137=" ",0,G137)-IF(H137=" ",0,H137)+IF(I137=" ",0,I137)-IF(J137=" ",0,J137)+IF(K137=" ",0,K137)-IF(L137=" ",0,L137)+IF(N137=" ",0,N137)-IF(O137=" ",0,O137))&lt;=0," ",(+IF(E137=" ",0,E137)-IF(F137=" ",0,F137)+IF(G137=" ",0,G137)-IF(H137=" ",0,H137)+IF(I137=" ",0,I137)-IF(J137=" ",0,J137)+IF(K137=" ",0,K137)-IF(L137=" ",0,L137)+IF(N137=" ",0,N137)-IF(O137=" ",0,O137)))</f>
        <v xml:space="preserve"> </v>
      </c>
      <c r="Q137" s="490" t="str">
        <f>IF((-IF(E137=" ",0,E137)+IF(F137=" ",0,F137)-IF(G137=" ",0,G137)+IF(H137=" ",0,H137)-IF(I137=" ",0,I137)+IF(J137=" ",0,J137)-IF(K137=" ",0,K137)+IF(L137=" ",0,L137)-IF(N137=" ",0,N137)+IF(O137=" ",0,O137))&lt;=0," ",(-IF(E137=" ",0,E137)+IF(F137=" ",0,F137)-IF(G137=" ",0,G137)+IF(H137=" ",0,H137)-IF(I137=" ",0,I137)+IF(J137=" ",0,J137)-IF(K137=" ",0,K137)+IF(L137=" ",0,L137)-IF(N137=" ",0,N137)+IF(O137=" ",0,O137)))</f>
        <v xml:space="preserve"> </v>
      </c>
    </row>
    <row r="138" spans="1:17" ht="13.5" x14ac:dyDescent="0.25">
      <c r="A138" s="42"/>
      <c r="B138" s="42"/>
      <c r="C138" s="14" t="s">
        <v>336</v>
      </c>
      <c r="D138" s="11"/>
      <c r="E138" s="483" t="str">
        <f>'Org. contrôlé A'!M164</f>
        <v xml:space="preserve"> </v>
      </c>
      <c r="F138" s="484" t="str">
        <f>'Org. contrôlé A'!N164</f>
        <v xml:space="preserve"> </v>
      </c>
      <c r="G138" s="483" t="str">
        <f>'Org. contrôlé B'!M164</f>
        <v xml:space="preserve"> </v>
      </c>
      <c r="H138" s="484" t="str">
        <f>'Org. contrôlé B'!N164</f>
        <v xml:space="preserve"> </v>
      </c>
      <c r="I138" s="483" t="str">
        <f>'Org. contrôlé C'!M164</f>
        <v xml:space="preserve"> </v>
      </c>
      <c r="J138" s="484" t="str">
        <f>'Org. contrôlé C'!N164</f>
        <v xml:space="preserve"> </v>
      </c>
      <c r="K138" s="483" t="str">
        <f>'Org. contrôlé D'!M164</f>
        <v xml:space="preserve"> </v>
      </c>
      <c r="L138" s="484" t="str">
        <f>'Org. contrôlé D'!N164</f>
        <v xml:space="preserve"> </v>
      </c>
      <c r="M138" s="22"/>
      <c r="N138" s="494"/>
      <c r="O138" s="495"/>
      <c r="P138" s="489" t="str">
        <f>IF((+IF(E138=" ",0,E138)-IF(F138=" ",0,F138)+IF(G138=" ",0,G138)-IF(H138=" ",0,H138)+IF(I138=" ",0,I138)-IF(J138=" ",0,J138)+IF(K138=" ",0,K138)-IF(L138=" ",0,L138)+IF(N138=" ",0,N138)-IF(O138=" ",0,O138))&lt;=0," ",(+IF(E138=" ",0,E138)-IF(F138=" ",0,F138)+IF(G138=" ",0,G138)-IF(H138=" ",0,H138)+IF(I138=" ",0,I138)-IF(J138=" ",0,J138)+IF(K138=" ",0,K138)-IF(L138=" ",0,L138)+IF(N138=" ",0,N138)-IF(O138=" ",0,O138)))</f>
        <v xml:space="preserve"> </v>
      </c>
      <c r="Q138" s="490" t="str">
        <f>IF((-IF(E138=" ",0,E138)+IF(F138=" ",0,F138)-IF(G138=" ",0,G138)+IF(H138=" ",0,H138)-IF(I138=" ",0,I138)+IF(J138=" ",0,J138)-IF(K138=" ",0,K138)+IF(L138=" ",0,L138)-IF(N138=" ",0,N138)+IF(O138=" ",0,O138))&lt;=0," ",(-IF(E138=" ",0,E138)+IF(F138=" ",0,F138)-IF(G138=" ",0,G138)+IF(H138=" ",0,H138)-IF(I138=" ",0,I138)+IF(J138=" ",0,J138)-IF(K138=" ",0,K138)+IF(L138=" ",0,L138)-IF(N138=" ",0,N138)+IF(O138=" ",0,O138)))</f>
        <v xml:space="preserve"> </v>
      </c>
    </row>
    <row r="139" spans="1:17" ht="38.25" customHeight="1" x14ac:dyDescent="0.25">
      <c r="A139" s="42"/>
      <c r="B139" s="645" t="s">
        <v>273</v>
      </c>
      <c r="C139" s="645"/>
      <c r="D139" s="645"/>
      <c r="E139" s="444"/>
      <c r="F139" s="435"/>
      <c r="G139" s="444"/>
      <c r="H139" s="435"/>
      <c r="I139" s="444"/>
      <c r="J139" s="435"/>
      <c r="K139" s="444"/>
      <c r="L139" s="435"/>
      <c r="M139" s="31"/>
      <c r="N139" s="439"/>
      <c r="O139" s="435"/>
      <c r="P139" s="444"/>
      <c r="Q139" s="435"/>
    </row>
    <row r="140" spans="1:17" x14ac:dyDescent="0.25">
      <c r="A140" s="42"/>
      <c r="B140" s="42"/>
      <c r="C140" s="14" t="s">
        <v>80</v>
      </c>
      <c r="D140" s="11"/>
      <c r="E140" s="483" t="str">
        <f>'Org. contrôlé A'!M166</f>
        <v xml:space="preserve"> </v>
      </c>
      <c r="F140" s="484" t="str">
        <f>'Org. contrôlé A'!N166</f>
        <v xml:space="preserve"> </v>
      </c>
      <c r="G140" s="483" t="str">
        <f>'Org. contrôlé B'!M166</f>
        <v xml:space="preserve"> </v>
      </c>
      <c r="H140" s="484" t="str">
        <f>'Org. contrôlé B'!N166</f>
        <v xml:space="preserve"> </v>
      </c>
      <c r="I140" s="483" t="str">
        <f>'Org. contrôlé C'!M166</f>
        <v xml:space="preserve"> </v>
      </c>
      <c r="J140" s="484" t="str">
        <f>'Org. contrôlé C'!N166</f>
        <v xml:space="preserve"> </v>
      </c>
      <c r="K140" s="483" t="str">
        <f>'Org. contrôlé D'!M166</f>
        <v xml:space="preserve"> </v>
      </c>
      <c r="L140" s="484" t="str">
        <f>'Org. contrôlé D'!N166</f>
        <v xml:space="preserve"> </v>
      </c>
      <c r="M140" s="22"/>
      <c r="N140" s="494"/>
      <c r="O140" s="495"/>
      <c r="P140" s="489" t="str">
        <f>IF((+IF(E140=" ",0,E140)-IF(F140=" ",0,F140)+IF(G140=" ",0,G140)-IF(H140=" ",0,H140)+IF(I140=" ",0,I140)-IF(J140=" ",0,J140)+IF(K140=" ",0,K140)-IF(L140=" ",0,L140)+IF(N140=" ",0,N140)-IF(O140=" ",0,O140))&lt;=0," ",(+IF(E140=" ",0,E140)-IF(F140=" ",0,F140)+IF(G140=" ",0,G140)-IF(H140=" ",0,H140)+IF(I140=" ",0,I140)-IF(J140=" ",0,J140)+IF(K140=" ",0,K140)-IF(L140=" ",0,L140)+IF(N140=" ",0,N140)-IF(O140=" ",0,O140)))</f>
        <v xml:space="preserve"> </v>
      </c>
      <c r="Q140" s="490" t="str">
        <f>IF((-IF(E140=" ",0,E140)+IF(F140=" ",0,F140)-IF(G140=" ",0,G140)+IF(H140=" ",0,H140)-IF(I140=" ",0,I140)+IF(J140=" ",0,J140)-IF(K140=" ",0,K140)+IF(L140=" ",0,L140)-IF(N140=" ",0,N140)+IF(O140=" ",0,O140))&lt;=0," ",(-IF(E140=" ",0,E140)+IF(F140=" ",0,F140)-IF(G140=" ",0,G140)+IF(H140=" ",0,H140)-IF(I140=" ",0,I140)+IF(J140=" ",0,J140)-IF(K140=" ",0,K140)+IF(L140=" ",0,L140)-IF(N140=" ",0,N140)+IF(O140=" ",0,O140)))</f>
        <v xml:space="preserve"> </v>
      </c>
    </row>
    <row r="141" spans="1:17" x14ac:dyDescent="0.25">
      <c r="A141" s="42"/>
      <c r="B141" s="42"/>
      <c r="C141" s="14" t="s">
        <v>81</v>
      </c>
      <c r="D141" s="11"/>
      <c r="E141" s="483" t="str">
        <f>'Org. contrôlé A'!M167</f>
        <v xml:space="preserve"> </v>
      </c>
      <c r="F141" s="484" t="str">
        <f>'Org. contrôlé A'!N167</f>
        <v xml:space="preserve"> </v>
      </c>
      <c r="G141" s="483" t="str">
        <f>'Org. contrôlé B'!M167</f>
        <v xml:space="preserve"> </v>
      </c>
      <c r="H141" s="484" t="str">
        <f>'Org. contrôlé B'!N167</f>
        <v xml:space="preserve"> </v>
      </c>
      <c r="I141" s="483" t="str">
        <f>'Org. contrôlé C'!M167</f>
        <v xml:space="preserve"> </v>
      </c>
      <c r="J141" s="484" t="str">
        <f>'Org. contrôlé C'!N167</f>
        <v xml:space="preserve"> </v>
      </c>
      <c r="K141" s="483" t="str">
        <f>'Org. contrôlé D'!M167</f>
        <v xml:space="preserve"> </v>
      </c>
      <c r="L141" s="484" t="str">
        <f>'Org. contrôlé D'!N167</f>
        <v xml:space="preserve"> </v>
      </c>
      <c r="M141" s="22"/>
      <c r="N141" s="494"/>
      <c r="O141" s="495"/>
      <c r="P141" s="489" t="str">
        <f>IF((+IF(E141=" ",0,E141)-IF(F141=" ",0,F141)+IF(G141=" ",0,G141)-IF(H141=" ",0,H141)+IF(I141=" ",0,I141)-IF(J141=" ",0,J141)+IF(K141=" ",0,K141)-IF(L141=" ",0,L141)+IF(N141=" ",0,N141)-IF(O141=" ",0,O141))&lt;=0," ",(+IF(E141=" ",0,E141)-IF(F141=" ",0,F141)+IF(G141=" ",0,G141)-IF(H141=" ",0,H141)+IF(I141=" ",0,I141)-IF(J141=" ",0,J141)+IF(K141=" ",0,K141)-IF(L141=" ",0,L141)+IF(N141=" ",0,N141)-IF(O141=" ",0,O141)))</f>
        <v xml:space="preserve"> </v>
      </c>
      <c r="Q141" s="490" t="str">
        <f>IF((-IF(E141=" ",0,E141)+IF(F141=" ",0,F141)-IF(G141=" ",0,G141)+IF(H141=" ",0,H141)-IF(I141=" ",0,I141)+IF(J141=" ",0,J141)-IF(K141=" ",0,K141)+IF(L141=" ",0,L141)-IF(N141=" ",0,N141)+IF(O141=" ",0,O141))&lt;=0," ",(-IF(E141=" ",0,E141)+IF(F141=" ",0,F141)-IF(G141=" ",0,G141)+IF(H141=" ",0,H141)-IF(I141=" ",0,I141)+IF(J141=" ",0,J141)-IF(K141=" ",0,K141)+IF(L141=" ",0,L141)-IF(N141=" ",0,N141)+IF(O141=" ",0,O141)))</f>
        <v xml:space="preserve"> </v>
      </c>
    </row>
    <row r="142" spans="1:17" x14ac:dyDescent="0.25">
      <c r="A142" s="42"/>
      <c r="B142" s="42"/>
      <c r="C142" s="14" t="s">
        <v>337</v>
      </c>
      <c r="D142" s="11"/>
      <c r="E142" s="483" t="str">
        <f>'Org. contrôlé A'!M168</f>
        <v xml:space="preserve"> </v>
      </c>
      <c r="F142" s="484" t="str">
        <f>'Org. contrôlé A'!N168</f>
        <v xml:space="preserve"> </v>
      </c>
      <c r="G142" s="483" t="str">
        <f>'Org. contrôlé B'!M168</f>
        <v xml:space="preserve"> </v>
      </c>
      <c r="H142" s="484" t="str">
        <f>'Org. contrôlé B'!N168</f>
        <v xml:space="preserve"> </v>
      </c>
      <c r="I142" s="483" t="str">
        <f>'Org. contrôlé C'!M168</f>
        <v xml:space="preserve"> </v>
      </c>
      <c r="J142" s="484" t="str">
        <f>'Org. contrôlé C'!N168</f>
        <v xml:space="preserve"> </v>
      </c>
      <c r="K142" s="483" t="str">
        <f>'Org. contrôlé D'!M168</f>
        <v xml:space="preserve"> </v>
      </c>
      <c r="L142" s="484" t="str">
        <f>'Org. contrôlé D'!N168</f>
        <v xml:space="preserve"> </v>
      </c>
      <c r="M142" s="22"/>
      <c r="N142" s="494"/>
      <c r="O142" s="495"/>
      <c r="P142" s="489" t="str">
        <f>IF((+IF(E142=" ",0,E142)-IF(F142=" ",0,F142)+IF(G142=" ",0,G142)-IF(H142=" ",0,H142)+IF(I142=" ",0,I142)-IF(J142=" ",0,J142)+IF(K142=" ",0,K142)-IF(L142=" ",0,L142)+IF(N142=" ",0,N142)-IF(O142=" ",0,O142))&lt;=0," ",(+IF(E142=" ",0,E142)-IF(F142=" ",0,F142)+IF(G142=" ",0,G142)-IF(H142=" ",0,H142)+IF(I142=" ",0,I142)-IF(J142=" ",0,J142)+IF(K142=" ",0,K142)-IF(L142=" ",0,L142)+IF(N142=" ",0,N142)-IF(O142=" ",0,O142)))</f>
        <v xml:space="preserve"> </v>
      </c>
      <c r="Q142" s="490" t="str">
        <f>IF((-IF(E142=" ",0,E142)+IF(F142=" ",0,F142)-IF(G142=" ",0,G142)+IF(H142=" ",0,H142)-IF(I142=" ",0,I142)+IF(J142=" ",0,J142)-IF(K142=" ",0,K142)+IF(L142=" ",0,L142)-IF(N142=" ",0,N142)+IF(O142=" ",0,O142))&lt;=0," ",(-IF(E142=" ",0,E142)+IF(F142=" ",0,F142)-IF(G142=" ",0,G142)+IF(H142=" ",0,H142)-IF(I142=" ",0,I142)+IF(J142=" ",0,J142)-IF(K142=" ",0,K142)+IF(L142=" ",0,L142)-IF(N142=" ",0,N142)+IF(O142=" ",0,O142)))</f>
        <v xml:space="preserve"> </v>
      </c>
    </row>
    <row r="143" spans="1:17" x14ac:dyDescent="0.25">
      <c r="B143" s="713" t="s">
        <v>14</v>
      </c>
      <c r="C143" s="713"/>
      <c r="D143" s="714"/>
      <c r="E143" s="444"/>
      <c r="F143" s="435"/>
      <c r="G143" s="444"/>
      <c r="H143" s="435"/>
      <c r="I143" s="444"/>
      <c r="J143" s="435"/>
      <c r="K143" s="444"/>
      <c r="L143" s="435"/>
      <c r="M143" s="31"/>
      <c r="N143" s="439"/>
      <c r="O143" s="435"/>
      <c r="P143" s="444"/>
      <c r="Q143" s="435"/>
    </row>
    <row r="144" spans="1:17" ht="23.25" customHeight="1" x14ac:dyDescent="0.25">
      <c r="C144" s="597" t="s">
        <v>315</v>
      </c>
      <c r="D144" s="597"/>
      <c r="E144" s="483" t="str">
        <f>'Org. contrôlé A'!M170</f>
        <v xml:space="preserve"> </v>
      </c>
      <c r="F144" s="484" t="str">
        <f>'Org. contrôlé A'!N170</f>
        <v xml:space="preserve"> </v>
      </c>
      <c r="G144" s="483" t="str">
        <f>'Org. contrôlé B'!M170</f>
        <v xml:space="preserve"> </v>
      </c>
      <c r="H144" s="484" t="str">
        <f>'Org. contrôlé B'!N170</f>
        <v xml:space="preserve"> </v>
      </c>
      <c r="I144" s="483" t="str">
        <f>'Org. contrôlé C'!M170</f>
        <v xml:space="preserve"> </v>
      </c>
      <c r="J144" s="484" t="str">
        <f>'Org. contrôlé C'!N170</f>
        <v xml:space="preserve"> </v>
      </c>
      <c r="K144" s="483" t="str">
        <f>'Org. contrôlé D'!M170</f>
        <v xml:space="preserve"> </v>
      </c>
      <c r="L144" s="484" t="str">
        <f>'Org. contrôlé D'!N170</f>
        <v xml:space="preserve"> </v>
      </c>
      <c r="M144" s="22"/>
      <c r="N144" s="494"/>
      <c r="O144" s="495"/>
      <c r="P144" s="489" t="str">
        <f>IF((+IF(E144=" ",0,E144)-IF(F144=" ",0,F144)+IF(G144=" ",0,G144)-IF(H144=" ",0,H144)+IF(I144=" ",0,I144)-IF(J144=" ",0,J144)+IF(K144=" ",0,K144)-IF(L144=" ",0,L144)+IF(N144=" ",0,N144)-IF(O144=" ",0,O144))&lt;=0," ",(+IF(E144=" ",0,E144)-IF(F144=" ",0,F144)+IF(G144=" ",0,G144)-IF(H144=" ",0,H144)+IF(I144=" ",0,I144)-IF(J144=" ",0,J144)+IF(K144=" ",0,K144)-IF(L144=" ",0,L144)+IF(N144=" ",0,N144)-IF(O144=" ",0,O144)))</f>
        <v xml:space="preserve"> </v>
      </c>
      <c r="Q144" s="490" t="str">
        <f>IF((-IF(E144=" ",0,E144)+IF(F144=" ",0,F144)-IF(G144=" ",0,G144)+IF(H144=" ",0,H144)-IF(I144=" ",0,I144)+IF(J144=" ",0,J144)-IF(K144=" ",0,K144)+IF(L144=" ",0,L144)-IF(N144=" ",0,N144)+IF(O144=" ",0,O144))&lt;=0," ",(-IF(E144=" ",0,E144)+IF(F144=" ",0,F144)-IF(G144=" ",0,G144)+IF(H144=" ",0,H144)-IF(I144=" ",0,I144)+IF(J144=" ",0,J144)-IF(K144=" ",0,K144)+IF(L144=" ",0,L144)-IF(N144=" ",0,N144)+IF(O144=" ",0,O144)))</f>
        <v xml:space="preserve"> </v>
      </c>
    </row>
    <row r="145" spans="1:17" x14ac:dyDescent="0.25">
      <c r="C145" s="14" t="s">
        <v>50</v>
      </c>
      <c r="D145" s="11"/>
      <c r="E145" s="483" t="str">
        <f>'Org. contrôlé A'!M171</f>
        <v xml:space="preserve"> </v>
      </c>
      <c r="F145" s="484" t="str">
        <f>'Org. contrôlé A'!N171</f>
        <v xml:space="preserve"> </v>
      </c>
      <c r="G145" s="483" t="str">
        <f>'Org. contrôlé B'!M171</f>
        <v xml:space="preserve"> </v>
      </c>
      <c r="H145" s="484" t="str">
        <f>'Org. contrôlé B'!N171</f>
        <v xml:space="preserve"> </v>
      </c>
      <c r="I145" s="483" t="str">
        <f>'Org. contrôlé C'!M171</f>
        <v xml:space="preserve"> </v>
      </c>
      <c r="J145" s="484" t="str">
        <f>'Org. contrôlé C'!N171</f>
        <v xml:space="preserve"> </v>
      </c>
      <c r="K145" s="483" t="str">
        <f>'Org. contrôlé D'!M171</f>
        <v xml:space="preserve"> </v>
      </c>
      <c r="L145" s="484" t="str">
        <f>'Org. contrôlé D'!N171</f>
        <v xml:space="preserve"> </v>
      </c>
      <c r="M145" s="22"/>
      <c r="N145" s="494"/>
      <c r="O145" s="495"/>
      <c r="P145" s="489" t="str">
        <f>IF((+IF(E145=" ",0,E145)-IF(F145=" ",0,F145)+IF(G145=" ",0,G145)-IF(H145=" ",0,H145)+IF(I145=" ",0,I145)-IF(J145=" ",0,J145)+IF(K145=" ",0,K145)-IF(L145=" ",0,L145)+IF(N145=" ",0,N145)-IF(O145=" ",0,O145))&lt;=0," ",(+IF(E145=" ",0,E145)-IF(F145=" ",0,F145)+IF(G145=" ",0,G145)-IF(H145=" ",0,H145)+IF(I145=" ",0,I145)-IF(J145=" ",0,J145)+IF(K145=" ",0,K145)-IF(L145=" ",0,L145)+IF(N145=" ",0,N145)-IF(O145=" ",0,O145)))</f>
        <v xml:space="preserve"> </v>
      </c>
      <c r="Q145" s="490" t="str">
        <f>IF((-IF(E145=" ",0,E145)+IF(F145=" ",0,F145)-IF(G145=" ",0,G145)+IF(H145=" ",0,H145)-IF(I145=" ",0,I145)+IF(J145=" ",0,J145)-IF(K145=" ",0,K145)+IF(L145=" ",0,L145)-IF(N145=" ",0,N145)+IF(O145=" ",0,O145))&lt;=0," ",(-IF(E145=" ",0,E145)+IF(F145=" ",0,F145)-IF(G145=" ",0,G145)+IF(H145=" ",0,H145)-IF(I145=" ",0,I145)+IF(J145=" ",0,J145)-IF(K145=" ",0,K145)+IF(L145=" ",0,L145)-IF(N145=" ",0,N145)+IF(O145=" ",0,O145)))</f>
        <v xml:space="preserve"> </v>
      </c>
    </row>
    <row r="146" spans="1:17" x14ac:dyDescent="0.25">
      <c r="B146" s="656" t="s">
        <v>37</v>
      </c>
      <c r="C146" s="656"/>
      <c r="D146" s="657"/>
      <c r="E146" s="444"/>
      <c r="F146" s="435"/>
      <c r="G146" s="444"/>
      <c r="H146" s="435"/>
      <c r="I146" s="444"/>
      <c r="J146" s="435"/>
      <c r="K146" s="444"/>
      <c r="L146" s="435"/>
      <c r="M146" s="31"/>
      <c r="N146" s="439"/>
      <c r="O146" s="435"/>
      <c r="P146" s="444"/>
      <c r="Q146" s="435"/>
    </row>
    <row r="147" spans="1:17" x14ac:dyDescent="0.25">
      <c r="C147" s="14" t="s">
        <v>35</v>
      </c>
      <c r="D147" s="11"/>
      <c r="E147" s="483" t="str">
        <f>'Org. contrôlé A'!M173</f>
        <v xml:space="preserve"> </v>
      </c>
      <c r="F147" s="484" t="str">
        <f>'Org. contrôlé A'!N173</f>
        <v xml:space="preserve"> </v>
      </c>
      <c r="G147" s="483" t="str">
        <f>'Org. contrôlé B'!M173</f>
        <v xml:space="preserve"> </v>
      </c>
      <c r="H147" s="484" t="str">
        <f>'Org. contrôlé B'!N173</f>
        <v xml:space="preserve"> </v>
      </c>
      <c r="I147" s="483" t="str">
        <f>'Org. contrôlé C'!M173</f>
        <v xml:space="preserve"> </v>
      </c>
      <c r="J147" s="484" t="str">
        <f>'Org. contrôlé C'!N173</f>
        <v xml:space="preserve"> </v>
      </c>
      <c r="K147" s="483" t="str">
        <f>'Org. contrôlé D'!M173</f>
        <v xml:space="preserve"> </v>
      </c>
      <c r="L147" s="484" t="str">
        <f>'Org. contrôlé D'!N173</f>
        <v xml:space="preserve"> </v>
      </c>
      <c r="M147" s="22"/>
      <c r="N147" s="494"/>
      <c r="O147" s="495"/>
      <c r="P147" s="489" t="str">
        <f t="shared" ref="P147:P152" si="12">IF((+IF(E147=" ",0,E147)-IF(F147=" ",0,F147)+IF(G147=" ",0,G147)-IF(H147=" ",0,H147)+IF(I147=" ",0,I147)-IF(J147=" ",0,J147)+IF(K147=" ",0,K147)-IF(L147=" ",0,L147)+IF(N147=" ",0,N147)-IF(O147=" ",0,O147))&lt;=0," ",(+IF(E147=" ",0,E147)-IF(F147=" ",0,F147)+IF(G147=" ",0,G147)-IF(H147=" ",0,H147)+IF(I147=" ",0,I147)-IF(J147=" ",0,J147)+IF(K147=" ",0,K147)-IF(L147=" ",0,L147)+IF(N147=" ",0,N147)-IF(O147=" ",0,O147)))</f>
        <v xml:space="preserve"> </v>
      </c>
      <c r="Q147" s="490" t="str">
        <f t="shared" ref="Q147:Q152" si="13">IF((-IF(E147=" ",0,E147)+IF(F147=" ",0,F147)-IF(G147=" ",0,G147)+IF(H147=" ",0,H147)-IF(I147=" ",0,I147)+IF(J147=" ",0,J147)-IF(K147=" ",0,K147)+IF(L147=" ",0,L147)-IF(N147=" ",0,N147)+IF(O147=" ",0,O147))&lt;=0," ",(-IF(E147=" ",0,E147)+IF(F147=" ",0,F147)-IF(G147=" ",0,G147)+IF(H147=" ",0,H147)-IF(I147=" ",0,I147)+IF(J147=" ",0,J147)-IF(K147=" ",0,K147)+IF(L147=" ",0,L147)-IF(N147=" ",0,N147)+IF(O147=" ",0,O147)))</f>
        <v xml:space="preserve"> </v>
      </c>
    </row>
    <row r="148" spans="1:17" x14ac:dyDescent="0.25">
      <c r="C148" s="14" t="s">
        <v>82</v>
      </c>
      <c r="D148" s="11"/>
      <c r="E148" s="483" t="str">
        <f>'Org. contrôlé A'!M174</f>
        <v xml:space="preserve"> </v>
      </c>
      <c r="F148" s="484" t="str">
        <f>'Org. contrôlé A'!N174</f>
        <v xml:space="preserve"> </v>
      </c>
      <c r="G148" s="483" t="str">
        <f>'Org. contrôlé B'!M174</f>
        <v xml:space="preserve"> </v>
      </c>
      <c r="H148" s="484" t="str">
        <f>'Org. contrôlé B'!N174</f>
        <v xml:space="preserve"> </v>
      </c>
      <c r="I148" s="483" t="str">
        <f>'Org. contrôlé C'!M174</f>
        <v xml:space="preserve"> </v>
      </c>
      <c r="J148" s="484" t="str">
        <f>'Org. contrôlé C'!N174</f>
        <v xml:space="preserve"> </v>
      </c>
      <c r="K148" s="483" t="str">
        <f>'Org. contrôlé D'!M174</f>
        <v xml:space="preserve"> </v>
      </c>
      <c r="L148" s="484" t="str">
        <f>'Org. contrôlé D'!N174</f>
        <v xml:space="preserve"> </v>
      </c>
      <c r="M148" s="22"/>
      <c r="N148" s="494"/>
      <c r="O148" s="495"/>
      <c r="P148" s="489" t="str">
        <f t="shared" si="12"/>
        <v xml:space="preserve"> </v>
      </c>
      <c r="Q148" s="490" t="str">
        <f t="shared" si="13"/>
        <v xml:space="preserve"> </v>
      </c>
    </row>
    <row r="149" spans="1:17" ht="12.75" customHeight="1" x14ac:dyDescent="0.25">
      <c r="C149" s="597" t="s">
        <v>116</v>
      </c>
      <c r="D149" s="598"/>
      <c r="E149" s="483" t="str">
        <f>'Org. contrôlé A'!M175</f>
        <v xml:space="preserve"> </v>
      </c>
      <c r="F149" s="484" t="str">
        <f>'Org. contrôlé A'!N175</f>
        <v xml:space="preserve"> </v>
      </c>
      <c r="G149" s="483" t="str">
        <f>'Org. contrôlé B'!M175</f>
        <v xml:space="preserve"> </v>
      </c>
      <c r="H149" s="484" t="str">
        <f>'Org. contrôlé B'!N175</f>
        <v xml:space="preserve"> </v>
      </c>
      <c r="I149" s="483" t="str">
        <f>'Org. contrôlé C'!M175</f>
        <v xml:space="preserve"> </v>
      </c>
      <c r="J149" s="484" t="str">
        <f>'Org. contrôlé C'!N175</f>
        <v xml:space="preserve"> </v>
      </c>
      <c r="K149" s="483" t="str">
        <f>'Org. contrôlé D'!M175</f>
        <v xml:space="preserve"> </v>
      </c>
      <c r="L149" s="484" t="str">
        <f>'Org. contrôlé D'!N175</f>
        <v xml:space="preserve"> </v>
      </c>
      <c r="M149" s="22"/>
      <c r="N149" s="494"/>
      <c r="O149" s="495"/>
      <c r="P149" s="489" t="str">
        <f t="shared" si="12"/>
        <v xml:space="preserve"> </v>
      </c>
      <c r="Q149" s="490" t="str">
        <f t="shared" si="13"/>
        <v xml:space="preserve"> </v>
      </c>
    </row>
    <row r="150" spans="1:17" ht="12.75" customHeight="1" x14ac:dyDescent="0.25">
      <c r="C150" s="597" t="s">
        <v>169</v>
      </c>
      <c r="D150" s="598"/>
      <c r="E150" s="483" t="str">
        <f>'Org. contrôlé A'!M176</f>
        <v xml:space="preserve"> </v>
      </c>
      <c r="F150" s="484" t="str">
        <f>'Org. contrôlé A'!N176</f>
        <v xml:space="preserve"> </v>
      </c>
      <c r="G150" s="483" t="str">
        <f>'Org. contrôlé B'!M176</f>
        <v xml:space="preserve"> </v>
      </c>
      <c r="H150" s="484" t="str">
        <f>'Org. contrôlé B'!N176</f>
        <v xml:space="preserve"> </v>
      </c>
      <c r="I150" s="483" t="str">
        <f>'Org. contrôlé C'!M176</f>
        <v xml:space="preserve"> </v>
      </c>
      <c r="J150" s="484" t="str">
        <f>'Org. contrôlé C'!N176</f>
        <v xml:space="preserve"> </v>
      </c>
      <c r="K150" s="483" t="str">
        <f>'Org. contrôlé D'!M176</f>
        <v xml:space="preserve"> </v>
      </c>
      <c r="L150" s="484" t="str">
        <f>'Org. contrôlé D'!N176</f>
        <v xml:space="preserve"> </v>
      </c>
      <c r="M150" s="22"/>
      <c r="N150" s="494"/>
      <c r="O150" s="495"/>
      <c r="P150" s="489" t="str">
        <f t="shared" si="12"/>
        <v xml:space="preserve"> </v>
      </c>
      <c r="Q150" s="490" t="str">
        <f t="shared" si="13"/>
        <v xml:space="preserve"> </v>
      </c>
    </row>
    <row r="151" spans="1:17" ht="12.75" customHeight="1" x14ac:dyDescent="0.25">
      <c r="C151" s="597" t="s">
        <v>209</v>
      </c>
      <c r="D151" s="597"/>
      <c r="E151" s="483" t="str">
        <f>'Org. contrôlé A'!M177</f>
        <v xml:space="preserve"> </v>
      </c>
      <c r="F151" s="484" t="str">
        <f>'Org. contrôlé A'!N177</f>
        <v xml:space="preserve"> </v>
      </c>
      <c r="G151" s="483" t="str">
        <f>'Org. contrôlé B'!M177</f>
        <v xml:space="preserve"> </v>
      </c>
      <c r="H151" s="484" t="str">
        <f>'Org. contrôlé B'!N177</f>
        <v xml:space="preserve"> </v>
      </c>
      <c r="I151" s="483" t="str">
        <f>'Org. contrôlé C'!M177</f>
        <v xml:space="preserve"> </v>
      </c>
      <c r="J151" s="484" t="str">
        <f>'Org. contrôlé C'!N177</f>
        <v xml:space="preserve"> </v>
      </c>
      <c r="K151" s="483" t="str">
        <f>'Org. contrôlé D'!M177</f>
        <v xml:space="preserve"> </v>
      </c>
      <c r="L151" s="484" t="str">
        <f>'Org. contrôlé D'!N177</f>
        <v xml:space="preserve"> </v>
      </c>
      <c r="M151" s="22"/>
      <c r="N151" s="494"/>
      <c r="O151" s="495"/>
      <c r="P151" s="489" t="str">
        <f t="shared" si="12"/>
        <v xml:space="preserve"> </v>
      </c>
      <c r="Q151" s="490" t="str">
        <f t="shared" si="13"/>
        <v xml:space="preserve"> </v>
      </c>
    </row>
    <row r="152" spans="1:17" ht="24" customHeight="1" x14ac:dyDescent="0.25">
      <c r="C152" s="643" t="s">
        <v>340</v>
      </c>
      <c r="D152" s="644"/>
      <c r="E152" s="500" t="str">
        <f>'Org. contrôlé A'!M178</f>
        <v xml:space="preserve"> </v>
      </c>
      <c r="F152" s="501" t="str">
        <f>'Org. contrôlé A'!N178</f>
        <v xml:space="preserve"> </v>
      </c>
      <c r="G152" s="500" t="str">
        <f>'Org. contrôlé B'!M178</f>
        <v xml:space="preserve"> </v>
      </c>
      <c r="H152" s="501" t="str">
        <f>'Org. contrôlé B'!N178</f>
        <v xml:space="preserve"> </v>
      </c>
      <c r="I152" s="500" t="str">
        <f>'Org. contrôlé C'!M178</f>
        <v xml:space="preserve"> </v>
      </c>
      <c r="J152" s="501" t="str">
        <f>'Org. contrôlé C'!N178</f>
        <v xml:space="preserve"> </v>
      </c>
      <c r="K152" s="500" t="str">
        <f>'Org. contrôlé D'!M178</f>
        <v xml:space="preserve"> </v>
      </c>
      <c r="L152" s="501" t="str">
        <f>'Org. contrôlé D'!N178</f>
        <v xml:space="preserve"> </v>
      </c>
      <c r="M152" s="24"/>
      <c r="N152" s="491"/>
      <c r="O152" s="492"/>
      <c r="P152" s="505" t="str">
        <f t="shared" si="12"/>
        <v xml:space="preserve"> </v>
      </c>
      <c r="Q152" s="506" t="str">
        <f t="shared" si="13"/>
        <v xml:space="preserve"> </v>
      </c>
    </row>
    <row r="153" spans="1:17" ht="24" customHeight="1" x14ac:dyDescent="0.25">
      <c r="A153" s="593" t="s">
        <v>69</v>
      </c>
      <c r="B153" s="593"/>
      <c r="C153" s="593"/>
      <c r="D153" s="593"/>
      <c r="E153" s="502" t="str">
        <f>IF(IF(SUM(F128:F152)&gt;SUM(E128:E152),SUM(F128:F152)-SUM(E128:E152),0)&lt;=0," ",IF(SUM(F128:F152)&gt;SUM(E128:E152),SUM(F128:F152)-SUM(E128:E152),0))</f>
        <v xml:space="preserve"> </v>
      </c>
      <c r="F153" s="503" t="str">
        <f>IF(IF(SUM(E128:E152)&gt;SUM(F128:F152),SUM(E128:E152)-SUM(F128:F152),0)&lt;=0," ",IF(SUM(E128:E152)&gt;SUM(F128:F152),SUM(E128:E152)-SUM(F128:F152),0))</f>
        <v xml:space="preserve"> </v>
      </c>
      <c r="G153" s="502" t="str">
        <f>IF(IF(SUM(H128:H152)&gt;SUM(G128:G152),SUM(H128:H152)-SUM(G128:G152),0)&lt;=0," ",IF(SUM(H128:H152)&gt;SUM(G128:G152),SUM(H128:H152)-SUM(G128:G152),0))</f>
        <v xml:space="preserve"> </v>
      </c>
      <c r="H153" s="503" t="str">
        <f>IF(IF(SUM(G128:G152)&gt;SUM(H128:H152),SUM(G128:G152)-SUM(H128:H152),0)&lt;=0," ",IF(SUM(G128:G152)&gt;SUM(H128:H152),SUM(G128:G152)-SUM(H128:H152),0))</f>
        <v xml:space="preserve"> </v>
      </c>
      <c r="I153" s="502" t="str">
        <f>IF(IF(SUM(J128:J152)&gt;SUM(I128:I152),SUM(J128:J152)-SUM(I128:I152),0)&lt;=0," ",IF(SUM(J128:J152)&gt;SUM(I128:I152),SUM(J128:J152)-SUM(I128:I152),0))</f>
        <v xml:space="preserve"> </v>
      </c>
      <c r="J153" s="503" t="str">
        <f>IF(IF(SUM(I128:I152)&gt;SUM(J128:J152),SUM(I128:I152)-SUM(J128:J152),0)&lt;=0," ",IF(SUM(I128:I152)&gt;SUM(J128:J152),SUM(I128:I152)-SUM(J128:J152),0))</f>
        <v xml:space="preserve"> </v>
      </c>
      <c r="K153" s="502" t="str">
        <f>IF(IF(SUM(L128:L152)&gt;SUM(K128:K152),SUM(L128:L152)-SUM(K128:K152),0)&lt;=0," ",IF(SUM(L128:L152)&gt;SUM(K128:K152),SUM(L128:L152)-SUM(K128:K152),0))</f>
        <v xml:space="preserve"> </v>
      </c>
      <c r="L153" s="503" t="str">
        <f>IF(IF(SUM(K128:K152)&gt;SUM(L128:L152),SUM(K128:K152)-SUM(L128:L152),0)&lt;=0," ",IF(SUM(K128:K152)&gt;SUM(L128:L152),SUM(K128:K152)-SUM(L128:L152),0))</f>
        <v xml:space="preserve"> </v>
      </c>
      <c r="M153" s="288"/>
      <c r="N153" s="507">
        <f>IF(SUM(N128:N152)&gt;=SUM(O128:O152),0,SUM(O128:O152)-SUM(N128:N152))</f>
        <v>0</v>
      </c>
      <c r="O153" s="507">
        <f>IF(SUM(O128:O152)&gt;=SUM(N128:N152),0,SUM(N128:N152)-SUM(O128:O152))</f>
        <v>0</v>
      </c>
      <c r="P153" s="502" t="str">
        <f>IF(IF(SUM(Q128:Q152)&gt;SUM(P128:P152),SUM(Q128:Q152)-SUM(P128:P152),0)&lt;=0," ",IF(SUM(Q128:Q152)&gt;SUM(P128:P152),SUM(Q128:Q152)-SUM(P128:P152),0))</f>
        <v xml:space="preserve"> </v>
      </c>
      <c r="Q153" s="503" t="str">
        <f>IF(IF(SUM(P128:P152)&gt;SUM(Q128:Q152),SUM(P128:P152)-SUM(Q128:Q152),0)&lt;=0," ",IF(SUM(P128:P152)&gt;SUM(Q128:Q152),SUM(P128:P152)-SUM(Q128:Q152),0))</f>
        <v xml:space="preserve"> </v>
      </c>
    </row>
    <row r="154" spans="1:17" ht="15" customHeight="1" x14ac:dyDescent="0.25">
      <c r="A154" s="654" t="s">
        <v>102</v>
      </c>
      <c r="B154" s="654"/>
      <c r="C154" s="654"/>
      <c r="D154" s="655"/>
      <c r="E154" s="487">
        <f t="shared" ref="E154:J154" si="14">SUM(E128:E153)</f>
        <v>0</v>
      </c>
      <c r="F154" s="488">
        <f t="shared" si="14"/>
        <v>0</v>
      </c>
      <c r="G154" s="487">
        <f>SUM(G128:G153)</f>
        <v>0</v>
      </c>
      <c r="H154" s="488">
        <f>SUM(H128:H153)</f>
        <v>0</v>
      </c>
      <c r="I154" s="487">
        <f>SUM(I128:I153)</f>
        <v>0</v>
      </c>
      <c r="J154" s="488">
        <f t="shared" si="14"/>
        <v>0</v>
      </c>
      <c r="K154" s="487">
        <f>SUM(K128:K153)</f>
        <v>0</v>
      </c>
      <c r="L154" s="488">
        <f>SUM(L128:L153)</f>
        <v>0</v>
      </c>
      <c r="M154" s="175"/>
      <c r="N154" s="508">
        <f>SUM(N128:N153)</f>
        <v>0</v>
      </c>
      <c r="O154" s="511">
        <f>SUM(O128:O153)</f>
        <v>0</v>
      </c>
      <c r="P154" s="487">
        <f>SUM(P128:P153)</f>
        <v>0</v>
      </c>
      <c r="Q154" s="488">
        <f>SUM(Q128:Q153)</f>
        <v>0</v>
      </c>
    </row>
    <row r="155" spans="1:17" s="113" customFormat="1" ht="15" customHeight="1" x14ac:dyDescent="0.3">
      <c r="A155" s="166" t="s">
        <v>103</v>
      </c>
      <c r="B155" s="660" t="s">
        <v>345</v>
      </c>
      <c r="C155" s="660"/>
      <c r="D155" s="660"/>
      <c r="E155" s="660"/>
      <c r="F155" s="660"/>
      <c r="G155" s="660"/>
      <c r="H155" s="660"/>
      <c r="I155" s="660"/>
      <c r="J155" s="660"/>
      <c r="K155" s="660"/>
      <c r="L155" s="660"/>
      <c r="M155" s="660"/>
      <c r="N155" s="660"/>
      <c r="O155" s="660"/>
      <c r="P155" s="660"/>
      <c r="Q155" s="660"/>
    </row>
    <row r="156" spans="1:17" x14ac:dyDescent="0.25">
      <c r="A156" s="8"/>
      <c r="B156" s="8"/>
      <c r="C156" s="4"/>
      <c r="D156" s="8"/>
      <c r="E156" s="10"/>
      <c r="F156" s="10"/>
      <c r="G156" s="10"/>
      <c r="H156" s="10"/>
      <c r="I156" s="10"/>
      <c r="J156" s="10"/>
      <c r="K156" s="10"/>
      <c r="L156" s="10"/>
      <c r="M156" s="10"/>
      <c r="N156" s="10"/>
      <c r="O156" s="10"/>
      <c r="P156" s="10"/>
      <c r="Q156" s="10"/>
    </row>
    <row r="157" spans="1:17" ht="17.25" customHeight="1" x14ac:dyDescent="0.25">
      <c r="A157" s="601" t="s">
        <v>276</v>
      </c>
      <c r="B157" s="602"/>
      <c r="C157" s="602"/>
      <c r="D157" s="602"/>
      <c r="E157" s="602"/>
      <c r="F157" s="602"/>
      <c r="G157" s="602"/>
      <c r="H157" s="602"/>
      <c r="I157" s="602"/>
      <c r="J157" s="602"/>
      <c r="K157" s="602"/>
      <c r="L157" s="602"/>
      <c r="M157" s="602"/>
      <c r="N157" s="602"/>
      <c r="O157" s="602"/>
      <c r="P157" s="602"/>
      <c r="Q157" s="603"/>
    </row>
    <row r="158" spans="1:17" s="51" customFormat="1" ht="13.5" customHeight="1" x14ac:dyDescent="0.25">
      <c r="A158" s="637" t="s">
        <v>151</v>
      </c>
      <c r="B158" s="638"/>
      <c r="C158" s="638"/>
      <c r="D158" s="639"/>
      <c r="E158" s="951" t="s">
        <v>196</v>
      </c>
      <c r="F158" s="952"/>
      <c r="G158" s="952"/>
      <c r="H158" s="952"/>
      <c r="I158" s="952"/>
      <c r="J158" s="952"/>
      <c r="K158" s="952"/>
      <c r="L158" s="953"/>
      <c r="M158" s="620" t="s">
        <v>233</v>
      </c>
      <c r="N158" s="621"/>
      <c r="O158" s="622"/>
      <c r="P158" s="620" t="s">
        <v>231</v>
      </c>
      <c r="Q158" s="622"/>
    </row>
    <row r="159" spans="1:17" s="51" customFormat="1" ht="13.5" customHeight="1" x14ac:dyDescent="0.25">
      <c r="A159" s="640"/>
      <c r="B159" s="641"/>
      <c r="C159" s="641"/>
      <c r="D159" s="642"/>
      <c r="E159" s="623" t="s">
        <v>161</v>
      </c>
      <c r="F159" s="625"/>
      <c r="G159" s="623" t="s">
        <v>162</v>
      </c>
      <c r="H159" s="625"/>
      <c r="I159" s="623" t="s">
        <v>192</v>
      </c>
      <c r="J159" s="625"/>
      <c r="K159" s="623" t="s">
        <v>242</v>
      </c>
      <c r="L159" s="625"/>
      <c r="M159" s="623"/>
      <c r="N159" s="624"/>
      <c r="O159" s="625"/>
      <c r="P159" s="623"/>
      <c r="Q159" s="625"/>
    </row>
    <row r="160" spans="1:17" x14ac:dyDescent="0.25">
      <c r="E160" s="18" t="s">
        <v>25</v>
      </c>
      <c r="F160" s="19" t="s">
        <v>26</v>
      </c>
      <c r="G160" s="18" t="s">
        <v>25</v>
      </c>
      <c r="H160" s="19" t="s">
        <v>26</v>
      </c>
      <c r="I160" s="18" t="s">
        <v>25</v>
      </c>
      <c r="J160" s="19" t="s">
        <v>26</v>
      </c>
      <c r="K160" s="18" t="s">
        <v>25</v>
      </c>
      <c r="L160" s="19" t="s">
        <v>26</v>
      </c>
      <c r="M160" s="26" t="s">
        <v>5</v>
      </c>
      <c r="N160" s="27" t="s">
        <v>25</v>
      </c>
      <c r="O160" s="19" t="s">
        <v>26</v>
      </c>
      <c r="P160" s="18" t="s">
        <v>25</v>
      </c>
      <c r="Q160" s="19" t="s">
        <v>26</v>
      </c>
    </row>
    <row r="161" spans="1:18" ht="30" customHeight="1" x14ac:dyDescent="0.3">
      <c r="A161" s="652" t="s">
        <v>71</v>
      </c>
      <c r="B161" s="652"/>
      <c r="C161" s="652"/>
      <c r="D161" s="653"/>
      <c r="E161" s="423"/>
      <c r="F161" s="409"/>
      <c r="G161" s="423"/>
      <c r="H161" s="409"/>
      <c r="I161" s="423"/>
      <c r="J161" s="409"/>
      <c r="K161" s="423"/>
      <c r="L161" s="409"/>
      <c r="M161" s="20"/>
      <c r="N161" s="416"/>
      <c r="O161" s="409"/>
      <c r="P161" s="423"/>
      <c r="Q161" s="409"/>
    </row>
    <row r="162" spans="1:18" x14ac:dyDescent="0.25">
      <c r="A162" s="4" t="s">
        <v>84</v>
      </c>
      <c r="B162" s="4"/>
      <c r="C162" s="14"/>
      <c r="D162" s="14"/>
      <c r="E162" s="483"/>
      <c r="F162" s="484">
        <f>E129</f>
        <v>0</v>
      </c>
      <c r="G162" s="483"/>
      <c r="H162" s="484">
        <f>G129</f>
        <v>0</v>
      </c>
      <c r="I162" s="483"/>
      <c r="J162" s="484">
        <f>I129</f>
        <v>0</v>
      </c>
      <c r="K162" s="483"/>
      <c r="L162" s="484">
        <f>K129</f>
        <v>0</v>
      </c>
      <c r="M162" s="181"/>
      <c r="N162" s="493">
        <f>SUM(N98:N106)</f>
        <v>0</v>
      </c>
      <c r="O162" s="484">
        <f>SUM(O98:O106)</f>
        <v>0</v>
      </c>
      <c r="P162" s="483"/>
      <c r="Q162" s="484">
        <f>P129</f>
        <v>0</v>
      </c>
    </row>
    <row r="163" spans="1:18" x14ac:dyDescent="0.25">
      <c r="A163" s="45" t="s">
        <v>64</v>
      </c>
      <c r="B163" s="45"/>
      <c r="C163" s="14"/>
      <c r="D163" s="11"/>
      <c r="E163" s="444"/>
      <c r="F163" s="435"/>
      <c r="G163" s="444"/>
      <c r="H163" s="435"/>
      <c r="I163" s="444"/>
      <c r="J163" s="435"/>
      <c r="K163" s="444"/>
      <c r="L163" s="435"/>
      <c r="M163" s="31"/>
      <c r="N163" s="439"/>
      <c r="O163" s="435"/>
      <c r="P163" s="444"/>
      <c r="Q163" s="435"/>
    </row>
    <row r="164" spans="1:18" x14ac:dyDescent="0.25">
      <c r="A164" s="42"/>
      <c r="B164" s="656" t="s">
        <v>321</v>
      </c>
      <c r="C164" s="656"/>
      <c r="D164" s="657"/>
      <c r="E164" s="444"/>
      <c r="F164" s="435"/>
      <c r="G164" s="444"/>
      <c r="H164" s="435"/>
      <c r="I164" s="444"/>
      <c r="J164" s="435"/>
      <c r="K164" s="444"/>
      <c r="L164" s="435"/>
      <c r="M164" s="31"/>
      <c r="N164" s="439"/>
      <c r="O164" s="435"/>
      <c r="P164" s="444"/>
      <c r="Q164" s="435"/>
    </row>
    <row r="165" spans="1:18" x14ac:dyDescent="0.25">
      <c r="A165" s="42"/>
      <c r="B165" s="42"/>
      <c r="C165" s="14" t="s">
        <v>322</v>
      </c>
      <c r="D165" s="11"/>
      <c r="E165" s="444"/>
      <c r="F165" s="435"/>
      <c r="G165" s="444"/>
      <c r="H165" s="435"/>
      <c r="I165" s="444"/>
      <c r="J165" s="435"/>
      <c r="K165" s="444"/>
      <c r="L165" s="435"/>
      <c r="M165" s="31"/>
      <c r="N165" s="439"/>
      <c r="O165" s="435"/>
      <c r="P165" s="444"/>
      <c r="Q165" s="435"/>
    </row>
    <row r="166" spans="1:18" x14ac:dyDescent="0.25">
      <c r="C166" s="14" t="s">
        <v>85</v>
      </c>
      <c r="D166" s="13"/>
      <c r="E166" s="483" t="str">
        <f>'Org. contrôlé A'!M194</f>
        <v xml:space="preserve"> </v>
      </c>
      <c r="F166" s="484" t="str">
        <f>'Org. contrôlé A'!N194</f>
        <v xml:space="preserve"> </v>
      </c>
      <c r="G166" s="483" t="str">
        <f>'Org. contrôlé B'!M194</f>
        <v xml:space="preserve"> </v>
      </c>
      <c r="H166" s="484" t="str">
        <f>'Org. contrôlé B'!N194</f>
        <v xml:space="preserve"> </v>
      </c>
      <c r="I166" s="483" t="str">
        <f>'Org. contrôlé C'!M194</f>
        <v xml:space="preserve"> </v>
      </c>
      <c r="J166" s="484" t="str">
        <f>'Org. contrôlé C'!N194</f>
        <v xml:space="preserve"> </v>
      </c>
      <c r="K166" s="483" t="str">
        <f>'Org. contrôlé D'!M194</f>
        <v xml:space="preserve"> </v>
      </c>
      <c r="L166" s="484" t="str">
        <f>'Org. contrôlé D'!N194</f>
        <v xml:space="preserve"> </v>
      </c>
      <c r="M166" s="22"/>
      <c r="N166" s="494"/>
      <c r="O166" s="495"/>
      <c r="P166" s="489" t="str">
        <f t="shared" ref="P166:P174" si="15">IF((+IF(E166=" ",0,E166)-IF(F166=" ",0,F166)+IF(G166=" ",0,G166)-IF(H166=" ",0,H166)+IF(I166=" ",0,I166)-IF(J166=" ",0,J166)+IF(K166=" ",0,K166)-IF(L166=" ",0,L166)+IF(N166=" ",0,N166)-IF(O166=" ",0,O166))&lt;=0," ",(+IF(E166=" ",0,E166)-IF(F166=" ",0,F166)+IF(G166=" ",0,G166)-IF(H166=" ",0,H166)+IF(I166=" ",0,I166)-IF(J166=" ",0,J166)+IF(K166=" ",0,K166)-IF(L166=" ",0,L166)+IF(N166=" ",0,N166)-IF(O166=" ",0,O166)))</f>
        <v xml:space="preserve"> </v>
      </c>
      <c r="Q166" s="490" t="str">
        <f t="shared" ref="Q166:Q174" si="16">IF((-IF(E166=" ",0,E166)+IF(F166=" ",0,F166)-IF(G166=" ",0,G166)+IF(H166=" ",0,H166)-IF(I166=" ",0,I166)+IF(J166=" ",0,J166)-IF(K166=" ",0,K166)+IF(L166=" ",0,L166)-IF(N166=" ",0,N166)+IF(O166=" ",0,O166))&lt;=0," ",(-IF(E166=" ",0,E166)+IF(F166=" ",0,F166)-IF(G166=" ",0,G166)+IF(H166=" ",0,H166)-IF(I166=" ",0,I166)+IF(J166=" ",0,J166)-IF(K166=" ",0,K166)+IF(L166=" ",0,L166)-IF(N166=" ",0,N166)+IF(O166=" ",0,O166)))</f>
        <v xml:space="preserve"> </v>
      </c>
    </row>
    <row r="167" spans="1:18" x14ac:dyDescent="0.25">
      <c r="C167" s="14" t="s">
        <v>86</v>
      </c>
      <c r="D167" s="13"/>
      <c r="E167" s="483" t="str">
        <f>'Org. contrôlé A'!M195</f>
        <v xml:space="preserve"> </v>
      </c>
      <c r="F167" s="484" t="str">
        <f>'Org. contrôlé A'!N195</f>
        <v xml:space="preserve"> </v>
      </c>
      <c r="G167" s="483" t="str">
        <f>'Org. contrôlé B'!M195</f>
        <v xml:space="preserve"> </v>
      </c>
      <c r="H167" s="484" t="str">
        <f>'Org. contrôlé B'!N195</f>
        <v xml:space="preserve"> </v>
      </c>
      <c r="I167" s="483" t="str">
        <f>'Org. contrôlé C'!M195</f>
        <v xml:space="preserve"> </v>
      </c>
      <c r="J167" s="484" t="str">
        <f>'Org. contrôlé C'!N195</f>
        <v xml:space="preserve"> </v>
      </c>
      <c r="K167" s="483" t="str">
        <f>'Org. contrôlé D'!M195</f>
        <v xml:space="preserve"> </v>
      </c>
      <c r="L167" s="484" t="str">
        <f>'Org. contrôlé D'!N195</f>
        <v xml:space="preserve"> </v>
      </c>
      <c r="M167" s="22"/>
      <c r="N167" s="494"/>
      <c r="O167" s="495"/>
      <c r="P167" s="489" t="str">
        <f t="shared" si="15"/>
        <v xml:space="preserve"> </v>
      </c>
      <c r="Q167" s="490" t="str">
        <f t="shared" si="16"/>
        <v xml:space="preserve"> </v>
      </c>
    </row>
    <row r="168" spans="1:18" x14ac:dyDescent="0.25">
      <c r="C168" s="14" t="s">
        <v>87</v>
      </c>
      <c r="D168" s="13"/>
      <c r="E168" s="483" t="str">
        <f>'Org. contrôlé A'!M196</f>
        <v xml:space="preserve"> </v>
      </c>
      <c r="F168" s="484" t="str">
        <f>'Org. contrôlé A'!N196</f>
        <v xml:space="preserve"> </v>
      </c>
      <c r="G168" s="483" t="str">
        <f>'Org. contrôlé B'!M196</f>
        <v xml:space="preserve"> </v>
      </c>
      <c r="H168" s="484" t="str">
        <f>'Org. contrôlé B'!N196</f>
        <v xml:space="preserve"> </v>
      </c>
      <c r="I168" s="483" t="str">
        <f>'Org. contrôlé C'!M196</f>
        <v xml:space="preserve"> </v>
      </c>
      <c r="J168" s="484" t="str">
        <f>'Org. contrôlé C'!N196</f>
        <v xml:space="preserve"> </v>
      </c>
      <c r="K168" s="483" t="str">
        <f>'Org. contrôlé D'!M196</f>
        <v xml:space="preserve"> </v>
      </c>
      <c r="L168" s="484" t="str">
        <f>'Org. contrôlé D'!N196</f>
        <v xml:space="preserve"> </v>
      </c>
      <c r="M168" s="22"/>
      <c r="N168" s="494"/>
      <c r="O168" s="495"/>
      <c r="P168" s="489" t="str">
        <f t="shared" si="15"/>
        <v xml:space="preserve"> </v>
      </c>
      <c r="Q168" s="490" t="str">
        <f t="shared" si="16"/>
        <v xml:space="preserve"> </v>
      </c>
    </row>
    <row r="169" spans="1:18" x14ac:dyDescent="0.25">
      <c r="C169" s="14" t="s">
        <v>88</v>
      </c>
      <c r="D169" s="13"/>
      <c r="E169" s="483" t="str">
        <f>'Org. contrôlé A'!M197</f>
        <v xml:space="preserve"> </v>
      </c>
      <c r="F169" s="484" t="str">
        <f>'Org. contrôlé A'!N197</f>
        <v xml:space="preserve"> </v>
      </c>
      <c r="G169" s="483" t="str">
        <f>'Org. contrôlé B'!M197</f>
        <v xml:space="preserve"> </v>
      </c>
      <c r="H169" s="484" t="str">
        <f>'Org. contrôlé B'!N197</f>
        <v xml:space="preserve"> </v>
      </c>
      <c r="I169" s="483" t="str">
        <f>'Org. contrôlé C'!M197</f>
        <v xml:space="preserve"> </v>
      </c>
      <c r="J169" s="484" t="str">
        <f>'Org. contrôlé C'!N197</f>
        <v xml:space="preserve"> </v>
      </c>
      <c r="K169" s="483" t="str">
        <f>'Org. contrôlé D'!M197</f>
        <v xml:space="preserve"> </v>
      </c>
      <c r="L169" s="484" t="str">
        <f>'Org. contrôlé D'!N197</f>
        <v xml:space="preserve"> </v>
      </c>
      <c r="M169" s="22"/>
      <c r="N169" s="494"/>
      <c r="O169" s="495"/>
      <c r="P169" s="489" t="str">
        <f t="shared" si="15"/>
        <v xml:space="preserve"> </v>
      </c>
      <c r="Q169" s="490" t="str">
        <f t="shared" si="16"/>
        <v xml:space="preserve"> </v>
      </c>
    </row>
    <row r="170" spans="1:18" x14ac:dyDescent="0.25">
      <c r="C170" s="14" t="s">
        <v>89</v>
      </c>
      <c r="D170" s="11"/>
      <c r="E170" s="483" t="str">
        <f>'Org. contrôlé A'!M198</f>
        <v xml:space="preserve"> </v>
      </c>
      <c r="F170" s="484" t="str">
        <f>'Org. contrôlé A'!N198</f>
        <v xml:space="preserve"> </v>
      </c>
      <c r="G170" s="483" t="str">
        <f>'Org. contrôlé B'!M198</f>
        <v xml:space="preserve"> </v>
      </c>
      <c r="H170" s="484" t="str">
        <f>'Org. contrôlé B'!N198</f>
        <v xml:space="preserve"> </v>
      </c>
      <c r="I170" s="483" t="str">
        <f>'Org. contrôlé C'!M198</f>
        <v xml:space="preserve"> </v>
      </c>
      <c r="J170" s="484" t="str">
        <f>'Org. contrôlé C'!N198</f>
        <v xml:space="preserve"> </v>
      </c>
      <c r="K170" s="483" t="str">
        <f>'Org. contrôlé D'!M198</f>
        <v xml:space="preserve"> </v>
      </c>
      <c r="L170" s="484" t="str">
        <f>'Org. contrôlé D'!N198</f>
        <v xml:space="preserve"> </v>
      </c>
      <c r="M170" s="22"/>
      <c r="N170" s="494"/>
      <c r="O170" s="495"/>
      <c r="P170" s="489" t="str">
        <f t="shared" si="15"/>
        <v xml:space="preserve"> </v>
      </c>
      <c r="Q170" s="490" t="str">
        <f t="shared" si="16"/>
        <v xml:space="preserve"> </v>
      </c>
    </row>
    <row r="171" spans="1:18" x14ac:dyDescent="0.25">
      <c r="C171" s="14" t="s">
        <v>90</v>
      </c>
      <c r="D171" s="11"/>
      <c r="E171" s="483" t="str">
        <f>'Org. contrôlé A'!M199</f>
        <v xml:space="preserve"> </v>
      </c>
      <c r="F171" s="484" t="str">
        <f>'Org. contrôlé A'!N199</f>
        <v xml:space="preserve"> </v>
      </c>
      <c r="G171" s="483" t="str">
        <f>'Org. contrôlé B'!M199</f>
        <v xml:space="preserve"> </v>
      </c>
      <c r="H171" s="484" t="str">
        <f>'Org. contrôlé B'!N199</f>
        <v xml:space="preserve"> </v>
      </c>
      <c r="I171" s="483" t="str">
        <f>'Org. contrôlé C'!M199</f>
        <v xml:space="preserve"> </v>
      </c>
      <c r="J171" s="484" t="str">
        <f>'Org. contrôlé C'!N199</f>
        <v xml:space="preserve"> </v>
      </c>
      <c r="K171" s="483" t="str">
        <f>'Org. contrôlé D'!M199</f>
        <v xml:space="preserve"> </v>
      </c>
      <c r="L171" s="484" t="str">
        <f>'Org. contrôlé D'!N199</f>
        <v xml:space="preserve"> </v>
      </c>
      <c r="M171" s="22"/>
      <c r="N171" s="494"/>
      <c r="O171" s="495"/>
      <c r="P171" s="489" t="str">
        <f t="shared" si="15"/>
        <v xml:space="preserve"> </v>
      </c>
      <c r="Q171" s="490" t="str">
        <f t="shared" si="16"/>
        <v xml:space="preserve"> </v>
      </c>
    </row>
    <row r="172" spans="1:18" x14ac:dyDescent="0.25">
      <c r="C172" s="14" t="s">
        <v>91</v>
      </c>
      <c r="D172" s="11"/>
      <c r="E172" s="483" t="str">
        <f>'Org. contrôlé A'!M200</f>
        <v xml:space="preserve"> </v>
      </c>
      <c r="F172" s="484" t="str">
        <f>'Org. contrôlé A'!N200</f>
        <v xml:space="preserve"> </v>
      </c>
      <c r="G172" s="483" t="str">
        <f>'Org. contrôlé B'!M200</f>
        <v xml:space="preserve"> </v>
      </c>
      <c r="H172" s="484" t="str">
        <f>'Org. contrôlé B'!N200</f>
        <v xml:space="preserve"> </v>
      </c>
      <c r="I172" s="483" t="str">
        <f>'Org. contrôlé C'!M200</f>
        <v xml:space="preserve"> </v>
      </c>
      <c r="J172" s="484" t="str">
        <f>'Org. contrôlé C'!N200</f>
        <v xml:space="preserve"> </v>
      </c>
      <c r="K172" s="483" t="str">
        <f>'Org. contrôlé D'!M200</f>
        <v xml:space="preserve"> </v>
      </c>
      <c r="L172" s="484" t="str">
        <f>'Org. contrôlé D'!N200</f>
        <v xml:space="preserve"> </v>
      </c>
      <c r="M172" s="22"/>
      <c r="N172" s="494"/>
      <c r="O172" s="495"/>
      <c r="P172" s="489" t="str">
        <f t="shared" si="15"/>
        <v xml:space="preserve"> </v>
      </c>
      <c r="Q172" s="490" t="str">
        <f t="shared" si="16"/>
        <v xml:space="preserve"> </v>
      </c>
    </row>
    <row r="173" spans="1:18" x14ac:dyDescent="0.25">
      <c r="C173" s="14" t="s">
        <v>92</v>
      </c>
      <c r="D173" s="11"/>
      <c r="E173" s="483" t="str">
        <f>'Org. contrôlé A'!M201</f>
        <v xml:space="preserve"> </v>
      </c>
      <c r="F173" s="484" t="str">
        <f>'Org. contrôlé A'!N201</f>
        <v xml:space="preserve"> </v>
      </c>
      <c r="G173" s="483" t="str">
        <f>'Org. contrôlé B'!M201</f>
        <v xml:space="preserve"> </v>
      </c>
      <c r="H173" s="484" t="str">
        <f>'Org. contrôlé B'!N201</f>
        <v xml:space="preserve"> </v>
      </c>
      <c r="I173" s="483" t="str">
        <f>'Org. contrôlé C'!M201</f>
        <v xml:space="preserve"> </v>
      </c>
      <c r="J173" s="484" t="str">
        <f>'Org. contrôlé C'!N201</f>
        <v xml:space="preserve"> </v>
      </c>
      <c r="K173" s="483" t="str">
        <f>'Org. contrôlé D'!M201</f>
        <v xml:space="preserve"> </v>
      </c>
      <c r="L173" s="484" t="str">
        <f>'Org. contrôlé D'!N201</f>
        <v xml:space="preserve"> </v>
      </c>
      <c r="M173" s="22"/>
      <c r="N173" s="494"/>
      <c r="O173" s="495"/>
      <c r="P173" s="489" t="str">
        <f>IF((+IF(E173=" ",0,E173)-IF(F173=" ",0,F173)+IF(G173=" ",0,G173)-IF(H173=" ",0,H173)+IF(I173=" ",0,I173)-IF(J173=" ",0,J173)+IF(K173=" ",0,K173)-IF(L173=" ",0,L173)+IF(N173=" ",0,N173)-IF(O173=" ",0,O173))&lt;=0," ",(+IF(E173=" ",0,E173)-IF(F173=" ",0,F173)+IF(G173=" ",0,G173)-IF(H173=" ",0,H173)+IF(I173=" ",0,I173)-IF(J173=" ",0,J173)+IF(K173=" ",0,K173)-IF(L173=" ",0,L173)+IF(N173=" ",0,N173)-IF(O173=" ",0,O173)))</f>
        <v xml:space="preserve"> </v>
      </c>
      <c r="Q173" s="490" t="str">
        <f>IF((-IF(E173=" ",0,E173)+IF(F173=" ",0,F173)-IF(G173=" ",0,G173)+IF(H173=" ",0,H173)-IF(I173=" ",0,I173)+IF(J173=" ",0,J173)-IF(K173=" ",0,K173)+IF(L173=" ",0,L173)-IF(N173=" ",0,N173)+IF(O173=" ",0,O173))&lt;=0," ",(-IF(E173=" ",0,E173)+IF(F173=" ",0,F173)-IF(G173=" ",0,G173)+IF(H173=" ",0,H173)-IF(I173=" ",0,I173)+IF(J173=" ",0,J173)-IF(K173=" ",0,K173)+IF(L173=" ",0,L173)-IF(N173=" ",0,N173)+IF(O173=" ",0,O173)))</f>
        <v xml:space="preserve"> </v>
      </c>
      <c r="R173" s="99"/>
    </row>
    <row r="174" spans="1:18" x14ac:dyDescent="0.25">
      <c r="C174" s="14" t="s">
        <v>323</v>
      </c>
      <c r="D174" s="11"/>
      <c r="E174" s="483" t="str">
        <f>'Org. contrôlé A'!M202</f>
        <v xml:space="preserve"> </v>
      </c>
      <c r="F174" s="484" t="str">
        <f>'Org. contrôlé A'!N202</f>
        <v xml:space="preserve"> </v>
      </c>
      <c r="G174" s="483" t="str">
        <f>'Org. contrôlé B'!M202</f>
        <v xml:space="preserve"> </v>
      </c>
      <c r="H174" s="484" t="str">
        <f>'Org. contrôlé B'!N202</f>
        <v xml:space="preserve"> </v>
      </c>
      <c r="I174" s="483" t="str">
        <f>'Org. contrôlé C'!M202</f>
        <v xml:space="preserve"> </v>
      </c>
      <c r="J174" s="484" t="str">
        <f>'Org. contrôlé C'!N202</f>
        <v xml:space="preserve"> </v>
      </c>
      <c r="K174" s="483" t="str">
        <f>'Org. contrôlé D'!M202</f>
        <v xml:space="preserve"> </v>
      </c>
      <c r="L174" s="484" t="str">
        <f>'Org. contrôlé D'!N202</f>
        <v xml:space="preserve"> </v>
      </c>
      <c r="M174" s="22"/>
      <c r="N174" s="494"/>
      <c r="O174" s="495"/>
      <c r="P174" s="489" t="str">
        <f t="shared" si="15"/>
        <v xml:space="preserve"> </v>
      </c>
      <c r="Q174" s="490" t="str">
        <f t="shared" si="16"/>
        <v xml:space="preserve"> </v>
      </c>
      <c r="R174" s="99"/>
    </row>
    <row r="175" spans="1:18" x14ac:dyDescent="0.25">
      <c r="A175" s="8"/>
      <c r="B175" s="656" t="s">
        <v>0</v>
      </c>
      <c r="C175" s="656"/>
      <c r="D175" s="657"/>
      <c r="E175" s="444"/>
      <c r="F175" s="435"/>
      <c r="G175" s="444"/>
      <c r="H175" s="435"/>
      <c r="I175" s="444"/>
      <c r="J175" s="435"/>
      <c r="K175" s="444"/>
      <c r="L175" s="435"/>
      <c r="M175" s="31"/>
      <c r="N175" s="439"/>
      <c r="O175" s="435"/>
      <c r="P175" s="512"/>
      <c r="Q175" s="435"/>
    </row>
    <row r="176" spans="1:18" x14ac:dyDescent="0.25">
      <c r="A176" s="8"/>
      <c r="B176" s="8"/>
      <c r="C176" s="14" t="s">
        <v>198</v>
      </c>
      <c r="D176" s="11"/>
      <c r="E176" s="483" t="str">
        <f>'Org. contrôlé A'!M204</f>
        <v xml:space="preserve"> </v>
      </c>
      <c r="F176" s="484" t="str">
        <f>'Org. contrôlé A'!N204</f>
        <v xml:space="preserve"> </v>
      </c>
      <c r="G176" s="483" t="str">
        <f>'Org. contrôlé B'!M204</f>
        <v xml:space="preserve"> </v>
      </c>
      <c r="H176" s="484" t="str">
        <f>'Org. contrôlé B'!N204</f>
        <v xml:space="preserve"> </v>
      </c>
      <c r="I176" s="483" t="str">
        <f>'Org. contrôlé C'!M204</f>
        <v xml:space="preserve"> </v>
      </c>
      <c r="J176" s="484" t="str">
        <f>'Org. contrôlé C'!N204</f>
        <v xml:space="preserve"> </v>
      </c>
      <c r="K176" s="483" t="str">
        <f>'Org. contrôlé D'!M204</f>
        <v xml:space="preserve"> </v>
      </c>
      <c r="L176" s="484" t="str">
        <f>'Org. contrôlé D'!N204</f>
        <v xml:space="preserve"> </v>
      </c>
      <c r="M176" s="22"/>
      <c r="N176" s="494"/>
      <c r="O176" s="495"/>
      <c r="P176" s="489" t="str">
        <f>IF((+IF(E176=" ",0,E176)-IF(F176=" ",0,F176)+IF(G176=" ",0,G176)-IF(H176=" ",0,H176)+IF(I176=" ",0,I176)-IF(J176=" ",0,J176)+IF(K176=" ",0,K176)-IF(L176=" ",0,L176)+IF(N176=" ",0,N176)-IF(O176=" ",0,O176))&lt;=0," ",(+IF(E176=" ",0,E176)-IF(F176=" ",0,F176)+IF(G176=" ",0,G176)-IF(H176=" ",0,H176)+IF(I176=" ",0,I176)-IF(J176=" ",0,J176)+IF(K176=" ",0,K176)-IF(L176=" ",0,L176)+IF(N176=" ",0,N176)-IF(O176=" ",0,O176)))</f>
        <v xml:space="preserve"> </v>
      </c>
      <c r="Q176" s="490" t="str">
        <f>IF((-IF(E176=" ",0,E176)+IF(F176=" ",0,F176)-IF(G176=" ",0,G176)+IF(H176=" ",0,H176)-IF(I176=" ",0,I176)+IF(J176=" ",0,J176)-IF(K176=" ",0,K176)+IF(L176=" ",0,L176)-IF(N176=" ",0,N176)+IF(O176=" ",0,O176))&lt;=0," ",(-IF(E176=" ",0,E176)+IF(F176=" ",0,F176)-IF(G176=" ",0,G176)+IF(H176=" ",0,H176)-IF(I176=" ",0,I176)+IF(J176=" ",0,J176)-IF(K176=" ",0,K176)+IF(L176=" ",0,L176)-IF(N176=" ",0,N176)+IF(O176=" ",0,O176)))</f>
        <v xml:space="preserve"> </v>
      </c>
    </row>
    <row r="177" spans="1:17" ht="38.25" customHeight="1" x14ac:dyDescent="0.25">
      <c r="A177" s="8"/>
      <c r="B177" s="645" t="s">
        <v>273</v>
      </c>
      <c r="C177" s="645"/>
      <c r="D177" s="645"/>
      <c r="E177" s="444"/>
      <c r="F177" s="435"/>
      <c r="G177" s="444"/>
      <c r="H177" s="435"/>
      <c r="I177" s="444"/>
      <c r="J177" s="435"/>
      <c r="K177" s="444"/>
      <c r="L177" s="435"/>
      <c r="M177" s="31"/>
      <c r="N177" s="439"/>
      <c r="O177" s="435"/>
      <c r="P177" s="512"/>
      <c r="Q177" s="435"/>
    </row>
    <row r="178" spans="1:17" ht="12.75" customHeight="1" x14ac:dyDescent="0.25">
      <c r="A178" s="8"/>
      <c r="B178" s="8"/>
      <c r="C178" s="46" t="s">
        <v>93</v>
      </c>
      <c r="D178" s="44"/>
      <c r="E178" s="483" t="str">
        <f>'Org. contrôlé A'!M206</f>
        <v xml:space="preserve"> </v>
      </c>
      <c r="F178" s="484" t="str">
        <f>'Org. contrôlé A'!N206</f>
        <v xml:space="preserve"> </v>
      </c>
      <c r="G178" s="483" t="str">
        <f>'Org. contrôlé B'!M206</f>
        <v xml:space="preserve"> </v>
      </c>
      <c r="H178" s="484" t="str">
        <f>'Org. contrôlé B'!N206</f>
        <v xml:space="preserve"> </v>
      </c>
      <c r="I178" s="483" t="str">
        <f>'Org. contrôlé C'!M206</f>
        <v xml:space="preserve"> </v>
      </c>
      <c r="J178" s="484" t="str">
        <f>'Org. contrôlé C'!N206</f>
        <v xml:space="preserve"> </v>
      </c>
      <c r="K178" s="483" t="str">
        <f>'Org. contrôlé D'!M206</f>
        <v xml:space="preserve"> </v>
      </c>
      <c r="L178" s="484" t="str">
        <f>'Org. contrôlé D'!N206</f>
        <v xml:space="preserve"> </v>
      </c>
      <c r="M178" s="22"/>
      <c r="N178" s="494"/>
      <c r="O178" s="495"/>
      <c r="P178" s="489" t="str">
        <f>IF((+IF(E178=" ",0,E178)-IF(F178=" ",0,F178)+IF(G178=" ",0,G178)-IF(H178=" ",0,H178)+IF(I178=" ",0,I178)-IF(J178=" ",0,J178)+IF(K178=" ",0,K178)-IF(L178=" ",0,L178)+IF(N178=" ",0,N178)-IF(O178=" ",0,O178))&lt;=0," ",(+IF(E178=" ",0,E178)-IF(F178=" ",0,F178)+IF(G178=" ",0,G178)-IF(H178=" ",0,H178)+IF(I178=" ",0,I178)-IF(J178=" ",0,J178)+IF(K178=" ",0,K178)-IF(L178=" ",0,L178)+IF(N178=" ",0,N178)-IF(O178=" ",0,O178)))</f>
        <v xml:space="preserve"> </v>
      </c>
      <c r="Q178" s="490" t="str">
        <f>IF((-IF(E178=" ",0,E178)+IF(F178=" ",0,F178)-IF(G178=" ",0,G178)+IF(H178=" ",0,H178)-IF(I178=" ",0,I178)+IF(J178=" ",0,J178)-IF(K178=" ",0,K178)+IF(L178=" ",0,L178)-IF(N178=" ",0,N178)+IF(O178=" ",0,O178))&lt;=0," ",(-IF(E178=" ",0,E178)+IF(F178=" ",0,F178)-IF(G178=" ",0,G178)+IF(H178=" ",0,H178)-IF(I178=" ",0,I178)+IF(J178=" ",0,J178)-IF(K178=" ",0,K178)+IF(L178=" ",0,L178)-IF(N178=" ",0,N178)+IF(O178=" ",0,O178)))</f>
        <v xml:space="preserve"> </v>
      </c>
    </row>
    <row r="179" spans="1:17" x14ac:dyDescent="0.25">
      <c r="B179" s="656" t="s">
        <v>14</v>
      </c>
      <c r="C179" s="656"/>
      <c r="D179" s="657"/>
      <c r="E179" s="444"/>
      <c r="F179" s="435"/>
      <c r="G179" s="444"/>
      <c r="H179" s="435"/>
      <c r="I179" s="444"/>
      <c r="J179" s="435"/>
      <c r="K179" s="444"/>
      <c r="L179" s="435"/>
      <c r="M179" s="31"/>
      <c r="N179" s="439"/>
      <c r="O179" s="435"/>
      <c r="P179" s="444"/>
      <c r="Q179" s="435"/>
    </row>
    <row r="180" spans="1:17" ht="24.75" customHeight="1" x14ac:dyDescent="0.25">
      <c r="A180" s="8"/>
      <c r="B180" s="8"/>
      <c r="C180" s="597" t="s">
        <v>316</v>
      </c>
      <c r="D180" s="598"/>
      <c r="E180" s="483" t="str">
        <f>'Org. contrôlé A'!M208</f>
        <v xml:space="preserve"> </v>
      </c>
      <c r="F180" s="484" t="str">
        <f>'Org. contrôlé A'!N208</f>
        <v xml:space="preserve"> </v>
      </c>
      <c r="G180" s="483" t="str">
        <f>'Org. contrôlé B'!M208</f>
        <v xml:space="preserve"> </v>
      </c>
      <c r="H180" s="484" t="str">
        <f>'Org. contrôlé B'!N208</f>
        <v xml:space="preserve"> </v>
      </c>
      <c r="I180" s="483" t="str">
        <f>'Org. contrôlé C'!M208</f>
        <v xml:space="preserve"> </v>
      </c>
      <c r="J180" s="484" t="str">
        <f>'Org. contrôlé C'!N208</f>
        <v xml:space="preserve"> </v>
      </c>
      <c r="K180" s="483" t="str">
        <f>'Org. contrôlé D'!M208</f>
        <v xml:space="preserve"> </v>
      </c>
      <c r="L180" s="484" t="str">
        <f>'Org. contrôlé D'!N208</f>
        <v xml:space="preserve"> </v>
      </c>
      <c r="M180" s="22"/>
      <c r="N180" s="494"/>
      <c r="O180" s="495"/>
      <c r="P180" s="489" t="str">
        <f>IF((+IF(E180=" ",0,E180)-IF(F180=" ",0,F180)+IF(G180=" ",0,G180)-IF(H180=" ",0,H180)+IF(I180=" ",0,I180)-IF(J180=" ",0,J180)+IF(K180=" ",0,K180)-IF(L180=" ",0,L180)+IF(N180=" ",0,N180)-IF(O180=" ",0,O180))&lt;=0," ",(+IF(E180=" ",0,E180)-IF(F180=" ",0,F180)+IF(G180=" ",0,G180)-IF(H180=" ",0,H180)+IF(I180=" ",0,I180)-IF(J180=" ",0,J180)+IF(K180=" ",0,K180)-IF(L180=" ",0,L180)+IF(N180=" ",0,N180)-IF(O180=" ",0,O180)))</f>
        <v xml:space="preserve"> </v>
      </c>
      <c r="Q180" s="490" t="str">
        <f>IF((-IF(E180=" ",0,E180)+IF(F180=" ",0,F180)-IF(G180=" ",0,G180)+IF(H180=" ",0,H180)-IF(I180=" ",0,I180)+IF(J180=" ",0,J180)-IF(K180=" ",0,K180)+IF(L180=" ",0,L180)-IF(N180=" ",0,N180)+IF(O180=" ",0,O180))&lt;=0," ",(-IF(E180=" ",0,E180)+IF(F180=" ",0,F180)-IF(G180=" ",0,G180)+IF(H180=" ",0,H180)-IF(I180=" ",0,I180)+IF(J180=" ",0,J180)-IF(K180=" ",0,K180)+IF(L180=" ",0,L180)-IF(N180=" ",0,N180)+IF(O180=" ",0,O180)))</f>
        <v xml:space="preserve"> </v>
      </c>
    </row>
    <row r="181" spans="1:17" x14ac:dyDescent="0.25">
      <c r="B181" s="656" t="s">
        <v>37</v>
      </c>
      <c r="C181" s="656"/>
      <c r="D181" s="657"/>
      <c r="E181" s="444"/>
      <c r="F181" s="435"/>
      <c r="G181" s="444"/>
      <c r="H181" s="435"/>
      <c r="I181" s="444"/>
      <c r="J181" s="435"/>
      <c r="K181" s="444"/>
      <c r="L181" s="435"/>
      <c r="M181" s="31"/>
      <c r="N181" s="439"/>
      <c r="O181" s="435"/>
      <c r="P181" s="444"/>
      <c r="Q181" s="435"/>
    </row>
    <row r="182" spans="1:17" x14ac:dyDescent="0.25">
      <c r="A182" s="8"/>
      <c r="B182" s="8"/>
      <c r="C182" s="14" t="s">
        <v>15</v>
      </c>
      <c r="D182" s="11"/>
      <c r="E182" s="483" t="str">
        <f>'Org. contrôlé A'!M210</f>
        <v xml:space="preserve"> </v>
      </c>
      <c r="F182" s="484" t="str">
        <f>'Org. contrôlé A'!N210</f>
        <v xml:space="preserve"> </v>
      </c>
      <c r="G182" s="483" t="str">
        <f>'Org. contrôlé B'!M210</f>
        <v xml:space="preserve"> </v>
      </c>
      <c r="H182" s="484" t="str">
        <f>'Org. contrôlé B'!N210</f>
        <v xml:space="preserve"> </v>
      </c>
      <c r="I182" s="483" t="str">
        <f>'Org. contrôlé C'!M210</f>
        <v xml:space="preserve"> </v>
      </c>
      <c r="J182" s="484" t="str">
        <f>'Org. contrôlé C'!N210</f>
        <v xml:space="preserve"> </v>
      </c>
      <c r="K182" s="483" t="str">
        <f>'Org. contrôlé D'!M210</f>
        <v xml:space="preserve"> </v>
      </c>
      <c r="L182" s="484" t="str">
        <f>'Org. contrôlé D'!N210</f>
        <v xml:space="preserve"> </v>
      </c>
      <c r="M182" s="22"/>
      <c r="N182" s="494"/>
      <c r="O182" s="495"/>
      <c r="P182" s="489" t="str">
        <f>IF((+IF(E182=" ",0,E182)-IF(F182=" ",0,F182)+IF(G182=" ",0,G182)-IF(H182=" ",0,H182)+IF(I182=" ",0,I182)-IF(J182=" ",0,J182)+IF(K182=" ",0,K182)-IF(L182=" ",0,L182)+IF(N182=" ",0,N182)-IF(O182=" ",0,O182))&lt;=0," ",(+IF(E182=" ",0,E182)-IF(F182=" ",0,F182)+IF(G182=" ",0,G182)-IF(H182=" ",0,H182)+IF(I182=" ",0,I182)-IF(J182=" ",0,J182)+IF(K182=" ",0,K182)-IF(L182=" ",0,L182)+IF(N182=" ",0,N182)-IF(O182=" ",0,O182)))</f>
        <v xml:space="preserve"> </v>
      </c>
      <c r="Q182" s="490" t="str">
        <f>IF((-IF(E182=" ",0,E182)+IF(F182=" ",0,F182)-IF(G182=" ",0,G182)+IF(H182=" ",0,H182)-IF(I182=" ",0,I182)+IF(J182=" ",0,J182)-IF(K182=" ",0,K182)+IF(L182=" ",0,L182)-IF(N182=" ",0,N182)+IF(O182=" ",0,O182))&lt;=0," ",(-IF(E182=" ",0,E182)+IF(F182=" ",0,F182)-IF(G182=" ",0,G182)+IF(H182=" ",0,H182)-IF(I182=" ",0,I182)+IF(J182=" ",0,J182)-IF(K182=" ",0,K182)+IF(L182=" ",0,L182)-IF(N182=" ",0,N182)+IF(O182=" ",0,O182)))</f>
        <v xml:space="preserve"> </v>
      </c>
    </row>
    <row r="183" spans="1:17" x14ac:dyDescent="0.25">
      <c r="A183" s="8"/>
      <c r="B183" s="8"/>
      <c r="C183" s="14" t="s">
        <v>94</v>
      </c>
      <c r="D183" s="11"/>
      <c r="E183" s="483" t="str">
        <f>'Org. contrôlé A'!M211</f>
        <v xml:space="preserve"> </v>
      </c>
      <c r="F183" s="484" t="str">
        <f>'Org. contrôlé A'!N211</f>
        <v xml:space="preserve"> </v>
      </c>
      <c r="G183" s="483" t="str">
        <f>'Org. contrôlé B'!M211</f>
        <v xml:space="preserve"> </v>
      </c>
      <c r="H183" s="484" t="str">
        <f>'Org. contrôlé B'!N211</f>
        <v xml:space="preserve"> </v>
      </c>
      <c r="I183" s="483" t="str">
        <f>'Org. contrôlé C'!M211</f>
        <v xml:space="preserve"> </v>
      </c>
      <c r="J183" s="484" t="str">
        <f>'Org. contrôlé C'!N211</f>
        <v xml:space="preserve"> </v>
      </c>
      <c r="K183" s="483" t="str">
        <f>'Org. contrôlé D'!M211</f>
        <v xml:space="preserve"> </v>
      </c>
      <c r="L183" s="484" t="str">
        <f>'Org. contrôlé D'!N211</f>
        <v xml:space="preserve"> </v>
      </c>
      <c r="M183" s="22"/>
      <c r="N183" s="494"/>
      <c r="O183" s="495"/>
      <c r="P183" s="489" t="str">
        <f>IF((+IF(E183=" ",0,E183)-IF(F183=" ",0,F183)+IF(G183=" ",0,G183)-IF(H183=" ",0,H183)+IF(I183=" ",0,I183)-IF(J183=" ",0,J183)+IF(K183=" ",0,K183)-IF(L183=" ",0,L183)+IF(N183=" ",0,N183)-IF(O183=" ",0,O183))&lt;=0," ",(+IF(E183=" ",0,E183)-IF(F183=" ",0,F183)+IF(G183=" ",0,G183)-IF(H183=" ",0,H183)+IF(I183=" ",0,I183)-IF(J183=" ",0,J183)+IF(K183=" ",0,K183)-IF(L183=" ",0,L183)+IF(N183=" ",0,N183)-IF(O183=" ",0,O183)))</f>
        <v xml:space="preserve"> </v>
      </c>
      <c r="Q183" s="490" t="str">
        <f>IF((-IF(E183=" ",0,E183)+IF(F183=" ",0,F183)-IF(G183=" ",0,G183)+IF(H183=" ",0,H183)-IF(I183=" ",0,I183)+IF(J183=" ",0,J183)-IF(K183=" ",0,K183)+IF(L183=" ",0,L183)-IF(N183=" ",0,N183)+IF(O183=" ",0,O183))&lt;=0," ",(-IF(E183=" ",0,E183)+IF(F183=" ",0,F183)-IF(G183=" ",0,G183)+IF(H183=" ",0,H183)-IF(I183=" ",0,I183)+IF(J183=" ",0,J183)-IF(K183=" ",0,K183)+IF(L183=" ",0,L183)-IF(N183=" ",0,N183)+IF(O183=" ",0,O183)))</f>
        <v xml:space="preserve"> </v>
      </c>
    </row>
    <row r="184" spans="1:17" ht="12.75" customHeight="1" x14ac:dyDescent="0.25">
      <c r="A184" s="8"/>
      <c r="B184" s="8"/>
      <c r="C184" s="597" t="s">
        <v>116</v>
      </c>
      <c r="D184" s="598"/>
      <c r="E184" s="483" t="str">
        <f>'Org. contrôlé A'!M212</f>
        <v xml:space="preserve"> </v>
      </c>
      <c r="F184" s="484" t="str">
        <f>'Org. contrôlé A'!N212</f>
        <v xml:space="preserve"> </v>
      </c>
      <c r="G184" s="483" t="str">
        <f>'Org. contrôlé B'!M212</f>
        <v xml:space="preserve"> </v>
      </c>
      <c r="H184" s="484" t="str">
        <f>'Org. contrôlé B'!N212</f>
        <v xml:space="preserve"> </v>
      </c>
      <c r="I184" s="483" t="str">
        <f>'Org. contrôlé C'!M212</f>
        <v xml:space="preserve"> </v>
      </c>
      <c r="J184" s="484" t="str">
        <f>'Org. contrôlé C'!N212</f>
        <v xml:space="preserve"> </v>
      </c>
      <c r="K184" s="483" t="str">
        <f>'Org. contrôlé D'!M212</f>
        <v xml:space="preserve"> </v>
      </c>
      <c r="L184" s="484" t="str">
        <f>'Org. contrôlé D'!N212</f>
        <v xml:space="preserve"> </v>
      </c>
      <c r="M184" s="22"/>
      <c r="N184" s="494"/>
      <c r="O184" s="495"/>
      <c r="P184" s="489" t="str">
        <f>IF((+IF(E184=" ",0,E184)-IF(F184=" ",0,F184)+IF(G184=" ",0,G184)-IF(H184=" ",0,H184)+IF(I184=" ",0,I184)-IF(J184=" ",0,J184)+IF(K184=" ",0,K184)-IF(L184=" ",0,L184)+IF(N184=" ",0,N184)-IF(O184=" ",0,O184))&lt;=0," ",(+IF(E184=" ",0,E184)-IF(F184=" ",0,F184)+IF(G184=" ",0,G184)-IF(H184=" ",0,H184)+IF(I184=" ",0,I184)-IF(J184=" ",0,J184)+IF(K184=" ",0,K184)-IF(L184=" ",0,L184)+IF(N184=" ",0,N184)-IF(O184=" ",0,O184)))</f>
        <v xml:space="preserve"> </v>
      </c>
      <c r="Q184" s="490" t="str">
        <f>IF((-IF(E184=" ",0,E184)+IF(F184=" ",0,F184)-IF(G184=" ",0,G184)+IF(H184=" ",0,H184)-IF(I184=" ",0,I184)+IF(J184=" ",0,J184)-IF(K184=" ",0,K184)+IF(L184=" ",0,L184)-IF(N184=" ",0,N184)+IF(O184=" ",0,O184))&lt;=0," ",(-IF(E184=" ",0,E184)+IF(F184=" ",0,F184)-IF(G184=" ",0,G184)+IF(H184=" ",0,H184)-IF(I184=" ",0,I184)+IF(J184=" ",0,J184)-IF(K184=" ",0,K184)+IF(L184=" ",0,L184)-IF(N184=" ",0,N184)+IF(O184=" ",0,O184)))</f>
        <v xml:space="preserve"> </v>
      </c>
    </row>
    <row r="185" spans="1:17" ht="12.75" customHeight="1" x14ac:dyDescent="0.25">
      <c r="A185" s="8"/>
      <c r="B185" s="8"/>
      <c r="C185" s="643" t="s">
        <v>169</v>
      </c>
      <c r="D185" s="644"/>
      <c r="E185" s="500" t="str">
        <f>'Org. contrôlé A'!M213</f>
        <v xml:space="preserve"> </v>
      </c>
      <c r="F185" s="501" t="str">
        <f>'Org. contrôlé A'!N213</f>
        <v xml:space="preserve"> </v>
      </c>
      <c r="G185" s="500" t="str">
        <f>'Org. contrôlé B'!M213</f>
        <v xml:space="preserve"> </v>
      </c>
      <c r="H185" s="501" t="str">
        <f>'Org. contrôlé B'!N213</f>
        <v xml:space="preserve"> </v>
      </c>
      <c r="I185" s="500" t="str">
        <f>'Org. contrôlé C'!M213</f>
        <v xml:space="preserve"> </v>
      </c>
      <c r="J185" s="501" t="str">
        <f>'Org. contrôlé C'!N213</f>
        <v xml:space="preserve"> </v>
      </c>
      <c r="K185" s="500" t="str">
        <f>'Org. contrôlé D'!M213</f>
        <v xml:space="preserve"> </v>
      </c>
      <c r="L185" s="501" t="str">
        <f>'Org. contrôlé D'!N213</f>
        <v xml:space="preserve"> </v>
      </c>
      <c r="M185" s="24"/>
      <c r="N185" s="491"/>
      <c r="O185" s="492"/>
      <c r="P185" s="505" t="str">
        <f>IF((+IF(E185=" ",0,E185)-IF(F185=" ",0,F185)+IF(G185=" ",0,G185)-IF(H185=" ",0,H185)+IF(I185=" ",0,I185)-IF(J185=" ",0,J185)+IF(K185=" ",0,K185)-IF(L185=" ",0,L185)+IF(N185=" ",0,N185)-IF(O185=" ",0,O185))&lt;=0," ",(+IF(E185=" ",0,E185)-IF(F185=" ",0,F185)+IF(G185=" ",0,G185)-IF(H185=" ",0,H185)+IF(I185=" ",0,I185)-IF(J185=" ",0,J185)+IF(K185=" ",0,K185)-IF(L185=" ",0,L185)+IF(N185=" ",0,N185)-IF(O185=" ",0,O185)))</f>
        <v xml:space="preserve"> </v>
      </c>
      <c r="Q185" s="506" t="str">
        <f>IF((-IF(E185=" ",0,E185)+IF(F185=" ",0,F185)-IF(G185=" ",0,G185)+IF(H185=" ",0,H185)-IF(I185=" ",0,I185)+IF(J185=" ",0,J185)-IF(K185=" ",0,K185)+IF(L185=" ",0,L185)-IF(N185=" ",0,N185)+IF(O185=" ",0,O185))&lt;=0," ",(-IF(E185=" ",0,E185)+IF(F185=" ",0,F185)-IF(G185=" ",0,G185)+IF(H185=" ",0,H185)-IF(I185=" ",0,I185)+IF(J185=" ",0,J185)-IF(K185=" ",0,K185)+IF(L185=" ",0,L185)-IF(N185=" ",0,N185)+IF(O185=" ",0,O185)))</f>
        <v xml:space="preserve"> </v>
      </c>
    </row>
    <row r="186" spans="1:17" ht="24.75" customHeight="1" x14ac:dyDescent="0.25">
      <c r="A186" s="593" t="s">
        <v>71</v>
      </c>
      <c r="B186" s="593"/>
      <c r="C186" s="593"/>
      <c r="D186" s="594"/>
      <c r="E186" s="502" t="str">
        <f>IF(IF(SUM(F162:F185)&gt;SUM(E162:E185),SUM(F162:F185)-SUM(E162:E185),0)&lt;=0," ",IF(SUM(F162:F185)&gt;SUM(E162:E185),SUM(F162:F185)-SUM(E162:E185),0))</f>
        <v xml:space="preserve"> </v>
      </c>
      <c r="F186" s="503" t="str">
        <f>IF(IF(SUM(E162:E185)&gt;SUM(F162:F185),SUM(E162:E185)-SUM(F162:F185),0)&lt;=0," ",IF(SUM(E162:E185)&gt;SUM(F162:F185),SUM(E162:E185)-SUM(F162:F185),0))</f>
        <v xml:space="preserve"> </v>
      </c>
      <c r="G186" s="502" t="str">
        <f>IF(IF(SUM(H162:H185)&gt;SUM(G162:G185),SUM(H162:H185)-SUM(G162:G185),0)&lt;=0," ",IF(SUM(H162:H185)&gt;SUM(G162:G185),SUM(H162:H185)-SUM(G162:G185),0))</f>
        <v xml:space="preserve"> </v>
      </c>
      <c r="H186" s="503" t="str">
        <f>IF(IF(SUM(G162:G185)&gt;SUM(H162:H185),SUM(G162:G185)-SUM(H162:H185),0)&lt;=0," ",IF(SUM(G162:G185)&gt;SUM(H162:H185),SUM(G162:G185)-SUM(H162:H185),0))</f>
        <v xml:space="preserve"> </v>
      </c>
      <c r="I186" s="502" t="str">
        <f>IF(IF(SUM(J162:J185)&gt;SUM(I162:I185),SUM(J162:J185)-SUM(I162:I185),0)&lt;=0," ",IF(SUM(J162:J185)&gt;SUM(I162:I185),SUM(J162:J185)-SUM(I162:I185),0))</f>
        <v xml:space="preserve"> </v>
      </c>
      <c r="J186" s="503" t="str">
        <f>IF(IF(SUM(I162:I185)&gt;SUM(J162:J185),SUM(I162:I185)-SUM(J162:J185),0)&lt;=0," ",IF(SUM(I162:I185)&gt;SUM(J162:J185),SUM(I162:I185)-SUM(J162:J185),0))</f>
        <v xml:space="preserve"> </v>
      </c>
      <c r="K186" s="502" t="str">
        <f>IF(IF(SUM(L162:L185)&gt;SUM(K162:K185),SUM(L162:L185)-SUM(K162:K185),0)&lt;=0," ",IF(SUM(L162:L185)&gt;SUM(K162:K185),SUM(L162:L185)-SUM(K162:K185),0))</f>
        <v xml:space="preserve"> </v>
      </c>
      <c r="L186" s="503" t="str">
        <f>IF(IF(SUM(K162:K185)&gt;SUM(L162:L185),SUM(K162:K185)-SUM(L162:L185),0)&lt;=0," ",IF(SUM(K162:K185)&gt;SUM(L162:L185),SUM(K162:K185)-SUM(L162:L185),0))</f>
        <v xml:space="preserve"> </v>
      </c>
      <c r="M186" s="288"/>
      <c r="N186" s="507">
        <f>IF(SUM(N162:N185)&gt;=SUM(O162:O185),0,SUM(O162:O185)-SUM(N162:N185))</f>
        <v>0</v>
      </c>
      <c r="O186" s="507">
        <f>IF(SUM(O162:O185)&gt;=SUM(N162:N185),0,SUM(N162:N185)-SUM(O185:O1515))</f>
        <v>0</v>
      </c>
      <c r="P186" s="502" t="str">
        <f>IF(IF(SUM(Q162:Q185)&gt;SUM(P162:P185),SUM(Q162:Q185)-SUM(P162:P185),0)&lt;=0," ",IF(SUM(Q162:Q185)&gt;SUM(P162:P185),SUM(Q162:Q185)-SUM(P162:P185),0))</f>
        <v xml:space="preserve"> </v>
      </c>
      <c r="Q186" s="503" t="str">
        <f>IF(IF(SUM(P162:P185)&gt;SUM(Q162:Q185),SUM(P162:P185)-SUM(Q162:Q185),0)&lt;=0," ",IF(SUM(P162:P185)&gt;SUM(Q162:Q185),SUM(P162:P185)-SUM(Q162:Q185),0))</f>
        <v xml:space="preserve"> </v>
      </c>
    </row>
    <row r="187" spans="1:17" ht="15.75" customHeight="1" x14ac:dyDescent="0.25">
      <c r="A187" s="654" t="s">
        <v>102</v>
      </c>
      <c r="B187" s="654"/>
      <c r="C187" s="654"/>
      <c r="D187" s="655"/>
      <c r="E187" s="487">
        <f t="shared" ref="E187:J187" si="17">SUM(E162:E186)</f>
        <v>0</v>
      </c>
      <c r="F187" s="488">
        <f t="shared" si="17"/>
        <v>0</v>
      </c>
      <c r="G187" s="487">
        <f>SUM(G162:G186)</f>
        <v>0</v>
      </c>
      <c r="H187" s="488">
        <f>SUM(H162:H186)</f>
        <v>0</v>
      </c>
      <c r="I187" s="487">
        <f t="shared" si="17"/>
        <v>0</v>
      </c>
      <c r="J187" s="488">
        <f t="shared" si="17"/>
        <v>0</v>
      </c>
      <c r="K187" s="487">
        <f>SUM(K162:K186)</f>
        <v>0</v>
      </c>
      <c r="L187" s="488">
        <f>SUM(L162:L186)</f>
        <v>0</v>
      </c>
      <c r="M187" s="175"/>
      <c r="N187" s="508">
        <f>SUM(N162:N186)</f>
        <v>0</v>
      </c>
      <c r="O187" s="511">
        <f>SUM(O162:O186)</f>
        <v>0</v>
      </c>
      <c r="P187" s="487">
        <f>SUM(P162:P186)</f>
        <v>0</v>
      </c>
      <c r="Q187" s="488">
        <f>SUM(Q162:Q186)</f>
        <v>0</v>
      </c>
    </row>
    <row r="188" spans="1:17" ht="16.5" customHeight="1" x14ac:dyDescent="0.25"/>
    <row r="189" spans="1:17" ht="17.25" customHeight="1" x14ac:dyDescent="0.25">
      <c r="A189" s="956" t="s">
        <v>277</v>
      </c>
      <c r="B189" s="957"/>
      <c r="C189" s="957"/>
      <c r="D189" s="957"/>
      <c r="E189" s="957"/>
      <c r="F189" s="957"/>
      <c r="G189" s="957"/>
      <c r="H189" s="957"/>
      <c r="I189" s="957"/>
      <c r="J189" s="957"/>
      <c r="K189" s="957"/>
      <c r="L189" s="957"/>
      <c r="M189" s="957"/>
      <c r="N189" s="957"/>
      <c r="O189" s="958"/>
      <c r="P189" s="90"/>
      <c r="Q189" s="88"/>
    </row>
    <row r="190" spans="1:17" x14ac:dyDescent="0.25">
      <c r="E190" s="53"/>
      <c r="F190" s="53"/>
      <c r="G190" s="53"/>
      <c r="H190" s="53"/>
      <c r="I190" s="53"/>
      <c r="J190" s="53"/>
      <c r="K190" s="53"/>
      <c r="L190" s="53"/>
      <c r="M190" s="53"/>
      <c r="N190" s="107" t="s">
        <v>25</v>
      </c>
      <c r="O190" s="107" t="s">
        <v>26</v>
      </c>
    </row>
    <row r="191" spans="1:17" x14ac:dyDescent="0.25">
      <c r="N191" s="416"/>
      <c r="O191" s="416"/>
    </row>
    <row r="192" spans="1:17" x14ac:dyDescent="0.25">
      <c r="A192" s="57" t="s">
        <v>103</v>
      </c>
      <c r="E192" s="109"/>
      <c r="F192" s="109"/>
      <c r="G192" s="109"/>
      <c r="H192" s="109"/>
      <c r="I192" s="109"/>
      <c r="J192" s="109"/>
      <c r="K192" s="109"/>
      <c r="L192" s="109"/>
      <c r="N192" s="416"/>
      <c r="O192" s="416"/>
    </row>
    <row r="193" spans="1:15" x14ac:dyDescent="0.25">
      <c r="A193" s="57"/>
      <c r="E193" s="109"/>
      <c r="F193" s="109"/>
      <c r="G193" s="109"/>
      <c r="H193" s="109"/>
      <c r="I193" s="109"/>
      <c r="J193" s="109"/>
      <c r="K193" s="109"/>
      <c r="L193" s="109"/>
      <c r="N193" s="416"/>
      <c r="O193" s="416"/>
    </row>
    <row r="194" spans="1:15" x14ac:dyDescent="0.25">
      <c r="A194" s="57"/>
      <c r="E194" s="109"/>
      <c r="F194" s="109"/>
      <c r="G194" s="109"/>
      <c r="H194" s="109"/>
      <c r="I194" s="109"/>
      <c r="J194" s="109"/>
      <c r="K194" s="109"/>
      <c r="L194" s="109"/>
      <c r="N194" s="416"/>
      <c r="O194" s="416"/>
    </row>
    <row r="195" spans="1:15" x14ac:dyDescent="0.25">
      <c r="A195" s="57"/>
      <c r="E195" s="109"/>
      <c r="F195" s="109"/>
      <c r="G195" s="109"/>
      <c r="H195" s="109"/>
      <c r="I195" s="109"/>
      <c r="J195" s="109"/>
      <c r="K195" s="109"/>
      <c r="L195" s="109"/>
      <c r="N195" s="416"/>
      <c r="O195" s="416"/>
    </row>
    <row r="196" spans="1:15" x14ac:dyDescent="0.25">
      <c r="A196" s="57"/>
      <c r="E196" s="109"/>
      <c r="F196" s="109"/>
      <c r="G196" s="109"/>
      <c r="H196" s="109"/>
      <c r="I196" s="109"/>
      <c r="J196" s="109"/>
      <c r="K196" s="109"/>
      <c r="L196" s="109"/>
      <c r="N196" s="416"/>
      <c r="O196" s="416"/>
    </row>
    <row r="197" spans="1:15" x14ac:dyDescent="0.25">
      <c r="A197" s="57"/>
      <c r="E197" s="109"/>
      <c r="F197" s="109"/>
      <c r="G197" s="109"/>
      <c r="H197" s="109"/>
      <c r="I197" s="109"/>
      <c r="J197" s="109"/>
      <c r="K197" s="109"/>
      <c r="L197" s="109"/>
      <c r="N197" s="416"/>
      <c r="O197" s="416"/>
    </row>
    <row r="198" spans="1:15" x14ac:dyDescent="0.25">
      <c r="A198" s="57"/>
      <c r="E198" s="109"/>
      <c r="F198" s="109"/>
      <c r="G198" s="109"/>
      <c r="H198" s="109"/>
      <c r="I198" s="109"/>
      <c r="J198" s="109"/>
      <c r="K198" s="109"/>
      <c r="L198" s="109"/>
      <c r="N198" s="416"/>
      <c r="O198" s="416"/>
    </row>
    <row r="199" spans="1:15" x14ac:dyDescent="0.25">
      <c r="A199" s="57"/>
      <c r="E199" s="109"/>
      <c r="F199" s="109"/>
      <c r="G199" s="109"/>
      <c r="H199" s="109"/>
      <c r="I199" s="109"/>
      <c r="J199" s="109"/>
      <c r="K199" s="109"/>
      <c r="L199" s="109"/>
      <c r="N199" s="416"/>
      <c r="O199" s="416"/>
    </row>
    <row r="200" spans="1:15" x14ac:dyDescent="0.25">
      <c r="A200" s="57"/>
      <c r="E200" s="109"/>
      <c r="F200" s="109"/>
      <c r="G200" s="109"/>
      <c r="H200" s="109"/>
      <c r="I200" s="109"/>
      <c r="J200" s="109"/>
      <c r="K200" s="109"/>
      <c r="L200" s="109"/>
      <c r="N200" s="416"/>
      <c r="O200" s="416"/>
    </row>
    <row r="201" spans="1:15" x14ac:dyDescent="0.25">
      <c r="A201" s="57"/>
      <c r="E201" s="109"/>
      <c r="F201" s="109"/>
      <c r="G201" s="109"/>
      <c r="H201" s="109"/>
      <c r="I201" s="109"/>
      <c r="J201" s="109"/>
      <c r="K201" s="109"/>
      <c r="L201" s="109"/>
      <c r="N201" s="416"/>
      <c r="O201" s="416"/>
    </row>
    <row r="202" spans="1:15" x14ac:dyDescent="0.25">
      <c r="A202" s="57"/>
      <c r="E202" s="109"/>
      <c r="F202" s="109"/>
      <c r="G202" s="109"/>
      <c r="H202" s="109"/>
      <c r="I202" s="109"/>
      <c r="J202" s="109"/>
      <c r="K202" s="109"/>
      <c r="L202" s="109"/>
      <c r="N202" s="416"/>
      <c r="O202" s="416"/>
    </row>
    <row r="203" spans="1:15" x14ac:dyDescent="0.25">
      <c r="A203" s="57"/>
      <c r="E203" s="109"/>
      <c r="F203" s="109"/>
      <c r="G203" s="109"/>
      <c r="H203" s="109"/>
      <c r="I203" s="109"/>
      <c r="J203" s="109"/>
      <c r="K203" s="109"/>
      <c r="L203" s="109"/>
      <c r="N203" s="416"/>
      <c r="O203" s="416"/>
    </row>
    <row r="204" spans="1:15" x14ac:dyDescent="0.25">
      <c r="A204" s="57"/>
      <c r="E204" s="109"/>
      <c r="F204" s="109"/>
      <c r="G204" s="109"/>
      <c r="H204" s="109"/>
      <c r="I204" s="109"/>
      <c r="J204" s="109"/>
      <c r="K204" s="109"/>
      <c r="L204" s="109"/>
      <c r="N204" s="416"/>
      <c r="O204" s="416"/>
    </row>
    <row r="205" spans="1:15" x14ac:dyDescent="0.25">
      <c r="A205" s="57"/>
      <c r="E205" s="109"/>
      <c r="F205" s="109"/>
      <c r="G205" s="109"/>
      <c r="H205" s="109"/>
      <c r="I205" s="109"/>
      <c r="J205" s="109"/>
      <c r="K205" s="109"/>
      <c r="L205" s="109"/>
      <c r="N205" s="416"/>
      <c r="O205" s="416"/>
    </row>
    <row r="206" spans="1:15" x14ac:dyDescent="0.25">
      <c r="A206" s="57"/>
      <c r="E206" s="109"/>
      <c r="F206" s="109"/>
      <c r="G206" s="109"/>
      <c r="H206" s="109"/>
      <c r="I206" s="109"/>
      <c r="J206" s="109"/>
      <c r="K206" s="109"/>
      <c r="L206" s="109"/>
      <c r="N206" s="416"/>
      <c r="O206" s="416"/>
    </row>
    <row r="207" spans="1:15" x14ac:dyDescent="0.25">
      <c r="A207" s="57"/>
      <c r="E207" s="109"/>
      <c r="F207" s="109"/>
      <c r="G207" s="109"/>
      <c r="H207" s="109"/>
      <c r="I207" s="109"/>
      <c r="J207" s="109"/>
      <c r="K207" s="109"/>
      <c r="L207" s="109"/>
      <c r="N207" s="416"/>
      <c r="O207" s="416"/>
    </row>
    <row r="208" spans="1:15" x14ac:dyDescent="0.25">
      <c r="E208" s="109"/>
      <c r="F208" s="109"/>
      <c r="G208" s="109"/>
      <c r="H208" s="109"/>
      <c r="I208" s="109"/>
      <c r="J208" s="109"/>
      <c r="K208" s="109"/>
      <c r="L208" s="109"/>
      <c r="N208" s="416"/>
      <c r="O208" s="416"/>
    </row>
    <row r="209" spans="1:17" x14ac:dyDescent="0.25">
      <c r="E209" s="109"/>
      <c r="F209" s="109"/>
      <c r="G209" s="109"/>
      <c r="H209" s="109"/>
      <c r="I209" s="109"/>
      <c r="J209" s="109"/>
      <c r="K209" s="109"/>
      <c r="L209" s="109"/>
      <c r="N209" s="416"/>
      <c r="O209" s="416"/>
    </row>
    <row r="210" spans="1:17" x14ac:dyDescent="0.25">
      <c r="E210" s="109"/>
      <c r="F210" s="109"/>
      <c r="G210" s="109"/>
      <c r="H210" s="109"/>
      <c r="I210" s="109"/>
      <c r="J210" s="109"/>
      <c r="K210" s="109"/>
      <c r="L210" s="109"/>
      <c r="N210" s="416"/>
      <c r="O210" s="416"/>
    </row>
    <row r="211" spans="1:17" x14ac:dyDescent="0.25">
      <c r="E211" s="109"/>
      <c r="F211" s="109"/>
      <c r="G211" s="109"/>
      <c r="H211" s="109"/>
      <c r="I211" s="109"/>
      <c r="J211" s="109"/>
      <c r="K211" s="109"/>
      <c r="L211" s="109"/>
      <c r="N211" s="416"/>
      <c r="O211" s="416"/>
    </row>
    <row r="212" spans="1:17" x14ac:dyDescent="0.25">
      <c r="E212" s="109"/>
      <c r="F212" s="109"/>
      <c r="G212" s="109"/>
      <c r="H212" s="109"/>
      <c r="I212" s="109"/>
      <c r="J212" s="109"/>
      <c r="K212" s="109"/>
      <c r="L212" s="109"/>
      <c r="N212" s="416"/>
      <c r="O212" s="416"/>
    </row>
    <row r="213" spans="1:17" x14ac:dyDescent="0.25">
      <c r="E213" s="109"/>
      <c r="F213" s="109"/>
      <c r="G213" s="109"/>
      <c r="H213" s="109"/>
      <c r="I213" s="109"/>
      <c r="J213" s="109"/>
      <c r="K213" s="109"/>
      <c r="L213" s="109"/>
      <c r="N213" s="416"/>
      <c r="O213" s="416"/>
    </row>
    <row r="214" spans="1:17" x14ac:dyDescent="0.25">
      <c r="E214" s="109"/>
      <c r="F214" s="109"/>
      <c r="G214" s="109"/>
      <c r="H214" s="109"/>
      <c r="I214" s="109"/>
      <c r="J214" s="109"/>
      <c r="K214" s="109"/>
      <c r="L214" s="109"/>
      <c r="N214" s="416"/>
      <c r="O214" s="416"/>
    </row>
    <row r="215" spans="1:17" x14ac:dyDescent="0.25">
      <c r="E215" s="109"/>
      <c r="F215" s="109"/>
      <c r="G215" s="109"/>
      <c r="H215" s="109"/>
      <c r="I215" s="109"/>
      <c r="J215" s="109"/>
      <c r="K215" s="109"/>
      <c r="L215" s="109"/>
      <c r="N215" s="416"/>
      <c r="O215" s="416"/>
    </row>
    <row r="216" spans="1:17" x14ac:dyDescent="0.25">
      <c r="N216" s="416"/>
      <c r="O216" s="416"/>
    </row>
    <row r="217" spans="1:17" x14ac:dyDescent="0.25">
      <c r="E217" s="109"/>
      <c r="F217" s="109"/>
      <c r="G217" s="109"/>
      <c r="H217" s="109"/>
      <c r="I217" s="109"/>
      <c r="J217" s="109"/>
      <c r="K217" s="109"/>
      <c r="L217" s="109"/>
      <c r="N217" s="416"/>
      <c r="O217" s="416"/>
    </row>
    <row r="218" spans="1:17" ht="12.75" customHeight="1" x14ac:dyDescent="0.3">
      <c r="E218" s="82"/>
      <c r="F218" s="82"/>
      <c r="G218" s="82"/>
      <c r="H218" s="82"/>
      <c r="I218" s="82"/>
      <c r="J218" s="82"/>
      <c r="K218" s="82"/>
      <c r="L218" s="82"/>
      <c r="M218" s="84"/>
      <c r="N218" s="416"/>
      <c r="O218" s="416"/>
    </row>
    <row r="219" spans="1:17" x14ac:dyDescent="0.25">
      <c r="A219" s="959" t="s">
        <v>102</v>
      </c>
      <c r="B219" s="960"/>
      <c r="C219" s="960"/>
      <c r="D219" s="960"/>
      <c r="E219" s="960"/>
      <c r="F219" s="960"/>
      <c r="G219" s="960"/>
      <c r="H219" s="960"/>
      <c r="I219" s="960"/>
      <c r="J219" s="960"/>
      <c r="K219" s="960"/>
      <c r="L219" s="960"/>
      <c r="M219" s="961"/>
      <c r="N219" s="497">
        <f>SUM(N191:N218)</f>
        <v>0</v>
      </c>
      <c r="O219" s="497">
        <f>SUM(O191:O218)</f>
        <v>0</v>
      </c>
    </row>
    <row r="221" spans="1:17" ht="15.75" customHeight="1" x14ac:dyDescent="0.25">
      <c r="A221" s="601" t="s">
        <v>276</v>
      </c>
      <c r="B221" s="602"/>
      <c r="C221" s="602"/>
      <c r="D221" s="602"/>
      <c r="E221" s="602"/>
      <c r="F221" s="602"/>
      <c r="G221" s="602"/>
      <c r="H221" s="602"/>
      <c r="I221" s="602"/>
      <c r="J221" s="602"/>
      <c r="K221" s="602"/>
      <c r="L221" s="602"/>
      <c r="M221" s="602"/>
      <c r="N221" s="602"/>
      <c r="O221" s="602"/>
      <c r="P221" s="602"/>
      <c r="Q221" s="603"/>
    </row>
    <row r="222" spans="1:17" s="248" customFormat="1" ht="13.5" customHeight="1" x14ac:dyDescent="0.25">
      <c r="A222" s="637"/>
      <c r="B222" s="638"/>
      <c r="C222" s="638"/>
      <c r="D222" s="639"/>
      <c r="E222" s="951" t="s">
        <v>196</v>
      </c>
      <c r="F222" s="952"/>
      <c r="G222" s="952"/>
      <c r="H222" s="952"/>
      <c r="I222" s="952"/>
      <c r="J222" s="952"/>
      <c r="K222" s="952"/>
      <c r="L222" s="953"/>
      <c r="M222" s="620" t="s">
        <v>233</v>
      </c>
      <c r="N222" s="621"/>
      <c r="O222" s="622"/>
      <c r="P222" s="620" t="s">
        <v>232</v>
      </c>
      <c r="Q222" s="622"/>
    </row>
    <row r="223" spans="1:17" s="248" customFormat="1" ht="12.75" customHeight="1" x14ac:dyDescent="0.25">
      <c r="A223" s="640"/>
      <c r="B223" s="641"/>
      <c r="C223" s="641"/>
      <c r="D223" s="642"/>
      <c r="E223" s="623" t="s">
        <v>161</v>
      </c>
      <c r="F223" s="625"/>
      <c r="G223" s="623" t="s">
        <v>162</v>
      </c>
      <c r="H223" s="625"/>
      <c r="I223" s="623" t="s">
        <v>192</v>
      </c>
      <c r="J223" s="625"/>
      <c r="K223" s="623" t="s">
        <v>242</v>
      </c>
      <c r="L223" s="625"/>
      <c r="M223" s="623"/>
      <c r="N223" s="624"/>
      <c r="O223" s="625"/>
      <c r="P223" s="623"/>
      <c r="Q223" s="625"/>
    </row>
    <row r="224" spans="1:17" ht="28.5" customHeight="1" x14ac:dyDescent="0.3">
      <c r="A224" s="652" t="s">
        <v>146</v>
      </c>
      <c r="B224" s="652"/>
      <c r="C224" s="652"/>
      <c r="D224" s="653"/>
      <c r="E224" s="808"/>
      <c r="F224" s="748"/>
      <c r="G224" s="808"/>
      <c r="H224" s="748"/>
      <c r="I224" s="808"/>
      <c r="J224" s="748"/>
      <c r="K224" s="808"/>
      <c r="L224" s="748"/>
      <c r="M224" s="58"/>
      <c r="N224" s="775"/>
      <c r="O224" s="776"/>
      <c r="P224" s="808"/>
      <c r="Q224" s="748"/>
    </row>
    <row r="225" spans="1:17" x14ac:dyDescent="0.25">
      <c r="A225" s="5" t="s">
        <v>76</v>
      </c>
      <c r="B225" s="15"/>
      <c r="C225" s="15"/>
      <c r="D225" s="255"/>
      <c r="E225" s="945" t="str">
        <f>'Org. contrôlé A'!M254</f>
        <v xml:space="preserve"> </v>
      </c>
      <c r="F225" s="946"/>
      <c r="G225" s="945" t="str">
        <f>'Org. contrôlé B'!M254</f>
        <v xml:space="preserve"> </v>
      </c>
      <c r="H225" s="946"/>
      <c r="I225" s="945" t="str">
        <f>'Org. contrôlé C'!M254</f>
        <v xml:space="preserve"> </v>
      </c>
      <c r="J225" s="946"/>
      <c r="K225" s="945" t="str">
        <f>'Org. contrôlé D'!M254</f>
        <v xml:space="preserve"> </v>
      </c>
      <c r="L225" s="946"/>
      <c r="M225" s="181"/>
      <c r="N225" s="962">
        <f>+O128-N128</f>
        <v>0</v>
      </c>
      <c r="O225" s="946"/>
      <c r="P225" s="945" t="str">
        <f>IF(P128=" ",Q128,-P128)</f>
        <v xml:space="preserve"> </v>
      </c>
      <c r="Q225" s="946"/>
    </row>
    <row r="226" spans="1:17" x14ac:dyDescent="0.25">
      <c r="B226" s="658" t="s">
        <v>324</v>
      </c>
      <c r="C226" s="658" t="s">
        <v>324</v>
      </c>
      <c r="D226" s="659" t="s">
        <v>324</v>
      </c>
      <c r="E226" s="817"/>
      <c r="F226" s="787"/>
      <c r="G226" s="817"/>
      <c r="H226" s="787"/>
      <c r="I226" s="817"/>
      <c r="J226" s="787"/>
      <c r="K226" s="817"/>
      <c r="L226" s="787"/>
      <c r="M226" s="31"/>
      <c r="N226" s="786"/>
      <c r="O226" s="787"/>
      <c r="P226" s="817"/>
      <c r="Q226" s="787"/>
    </row>
    <row r="227" spans="1:17" x14ac:dyDescent="0.25">
      <c r="A227" s="42"/>
      <c r="B227" s="62"/>
      <c r="C227" s="14" t="s">
        <v>198</v>
      </c>
      <c r="D227" s="13"/>
      <c r="E227" s="945" t="str">
        <f>'Org. contrôlé A'!M256</f>
        <v xml:space="preserve"> </v>
      </c>
      <c r="F227" s="946"/>
      <c r="G227" s="945" t="str">
        <f>'Org. contrôlé B'!M256</f>
        <v xml:space="preserve"> </v>
      </c>
      <c r="H227" s="946"/>
      <c r="I227" s="945" t="str">
        <f>'Org. contrôlé C'!M256</f>
        <v xml:space="preserve"> </v>
      </c>
      <c r="J227" s="946"/>
      <c r="K227" s="945" t="str">
        <f>'Org. contrôlé D'!M256</f>
        <v xml:space="preserve"> </v>
      </c>
      <c r="L227" s="946"/>
      <c r="M227" s="59"/>
      <c r="N227" s="947"/>
      <c r="O227" s="948"/>
      <c r="P227" s="941" t="str">
        <f>IF(+IF(E227=" ",0,E227)+IF(G227=" ",0,G227)+IF(I227=" ",0,I227)+IF(K227=" ",0,K227)-IF(N227=" ",0,N227)=0," ",+IF(E227=" ",0,E227)+IF(G227=" ",0,G227)+IF(I227=" ",0,I227)+IF(K227=" ",0,K227)-IF(N227=" ",0,N227))</f>
        <v xml:space="preserve"> </v>
      </c>
      <c r="Q227" s="942"/>
    </row>
    <row r="228" spans="1:17" x14ac:dyDescent="0.25">
      <c r="B228" s="8"/>
      <c r="C228" s="13" t="s">
        <v>77</v>
      </c>
      <c r="D228" s="13"/>
      <c r="E228" s="945" t="str">
        <f>'Org. contrôlé A'!M257</f>
        <v xml:space="preserve"> </v>
      </c>
      <c r="F228" s="946"/>
      <c r="G228" s="945" t="str">
        <f>'Org. contrôlé B'!M257</f>
        <v xml:space="preserve"> </v>
      </c>
      <c r="H228" s="946"/>
      <c r="I228" s="945" t="str">
        <f>'Org. contrôlé C'!M257</f>
        <v xml:space="preserve"> </v>
      </c>
      <c r="J228" s="946"/>
      <c r="K228" s="945" t="str">
        <f>'Org. contrôlé D'!M257</f>
        <v xml:space="preserve"> </v>
      </c>
      <c r="L228" s="946"/>
      <c r="M228" s="59"/>
      <c r="N228" s="947"/>
      <c r="O228" s="948"/>
      <c r="P228" s="941" t="str">
        <f t="shared" ref="P228:P236" si="18">IF(+IF(E228=" ",0,E228)+IF(G228=" ",0,G228)+IF(I228=" ",0,I228)+IF(K228=" ",0,K228)-IF(N228=" ",0,N228)=0," ",+IF(E228=" ",0,E228)+IF(G228=" ",0,G228)+IF(I228=" ",0,I228)+IF(K228=" ",0,K228)-IF(N228=" ",0,N228))</f>
        <v xml:space="preserve"> </v>
      </c>
      <c r="Q228" s="942"/>
    </row>
    <row r="229" spans="1:17" x14ac:dyDescent="0.25">
      <c r="B229" s="8"/>
      <c r="C229" s="14" t="s">
        <v>75</v>
      </c>
      <c r="D229" s="13"/>
      <c r="E229" s="945" t="str">
        <f>'Org. contrôlé A'!M258</f>
        <v xml:space="preserve"> </v>
      </c>
      <c r="F229" s="946"/>
      <c r="G229" s="945" t="str">
        <f>'Org. contrôlé B'!M258</f>
        <v xml:space="preserve"> </v>
      </c>
      <c r="H229" s="946"/>
      <c r="I229" s="945" t="str">
        <f>'Org. contrôlé C'!M258</f>
        <v xml:space="preserve"> </v>
      </c>
      <c r="J229" s="946"/>
      <c r="K229" s="945" t="str">
        <f>'Org. contrôlé D'!M258</f>
        <v xml:space="preserve"> </v>
      </c>
      <c r="L229" s="946"/>
      <c r="M229" s="59"/>
      <c r="N229" s="947"/>
      <c r="O229" s="948"/>
      <c r="P229" s="941" t="str">
        <f t="shared" si="18"/>
        <v xml:space="preserve"> </v>
      </c>
      <c r="Q229" s="942"/>
    </row>
    <row r="230" spans="1:17" x14ac:dyDescent="0.25">
      <c r="B230" s="8"/>
      <c r="C230" s="14" t="s">
        <v>78</v>
      </c>
      <c r="D230" s="83"/>
      <c r="E230" s="945" t="str">
        <f>'Org. contrôlé A'!M259</f>
        <v xml:space="preserve"> </v>
      </c>
      <c r="F230" s="946"/>
      <c r="G230" s="945" t="str">
        <f>'Org. contrôlé B'!M259</f>
        <v xml:space="preserve"> </v>
      </c>
      <c r="H230" s="946"/>
      <c r="I230" s="945" t="str">
        <f>'Org. contrôlé C'!M259</f>
        <v xml:space="preserve"> </v>
      </c>
      <c r="J230" s="946"/>
      <c r="K230" s="945" t="str">
        <f>'Org. contrôlé D'!M259</f>
        <v xml:space="preserve"> </v>
      </c>
      <c r="L230" s="946"/>
      <c r="M230" s="59"/>
      <c r="N230" s="947"/>
      <c r="O230" s="948"/>
      <c r="P230" s="941" t="str">
        <f t="shared" si="18"/>
        <v xml:space="preserve"> </v>
      </c>
      <c r="Q230" s="942"/>
    </row>
    <row r="231" spans="1:17" ht="13.5" x14ac:dyDescent="0.25">
      <c r="B231" s="61"/>
      <c r="C231" s="14" t="s">
        <v>197</v>
      </c>
      <c r="D231" s="13"/>
      <c r="E231" s="945" t="str">
        <f>'Org. contrôlé A'!M260</f>
        <v xml:space="preserve"> </v>
      </c>
      <c r="F231" s="946"/>
      <c r="G231" s="945" t="str">
        <f>'Org. contrôlé B'!M260</f>
        <v xml:space="preserve"> </v>
      </c>
      <c r="H231" s="946"/>
      <c r="I231" s="945" t="str">
        <f>'Org. contrôlé C'!M260</f>
        <v xml:space="preserve"> </v>
      </c>
      <c r="J231" s="946"/>
      <c r="K231" s="945" t="str">
        <f>'Org. contrôlé D'!M260</f>
        <v xml:space="preserve"> </v>
      </c>
      <c r="L231" s="946"/>
      <c r="M231" s="59"/>
      <c r="N231" s="947"/>
      <c r="O231" s="948"/>
      <c r="P231" s="941" t="str">
        <f t="shared" si="18"/>
        <v xml:space="preserve"> </v>
      </c>
      <c r="Q231" s="942"/>
    </row>
    <row r="232" spans="1:17" ht="12.75" customHeight="1" x14ac:dyDescent="0.25">
      <c r="B232" s="61"/>
      <c r="C232" s="554" t="s">
        <v>307</v>
      </c>
      <c r="D232" s="555"/>
      <c r="E232" s="945" t="str">
        <f>'Org. contrôlé A'!M261</f>
        <v xml:space="preserve"> </v>
      </c>
      <c r="F232" s="946"/>
      <c r="G232" s="945" t="str">
        <f>'Org. contrôlé B'!M261</f>
        <v xml:space="preserve"> </v>
      </c>
      <c r="H232" s="946"/>
      <c r="I232" s="945" t="str">
        <f>'Org. contrôlé C'!M261</f>
        <v xml:space="preserve"> </v>
      </c>
      <c r="J232" s="946"/>
      <c r="K232" s="945" t="str">
        <f>'Org. contrôlé D'!M261</f>
        <v xml:space="preserve"> </v>
      </c>
      <c r="L232" s="946"/>
      <c r="M232" s="59"/>
      <c r="N232" s="947"/>
      <c r="O232" s="948"/>
      <c r="P232" s="941" t="str">
        <f>IF(+IF(E232=" ",0,E232)+IF(G232=" ",0,G232)+IF(I232=" ",0,I232)+IF(K232=" ",0,K232)-IF(N232=" ",0,N232)=0," ",+IF(E232=" ",0,E232)+IF(G232=" ",0,G232)+IF(I232=" ",0,I232)+IF(K232=" ",0,K232)-IF(N232=" ",0,N232))</f>
        <v xml:space="preserve"> </v>
      </c>
      <c r="Q232" s="942"/>
    </row>
    <row r="233" spans="1:17" ht="13.5" customHeight="1" x14ac:dyDescent="0.25">
      <c r="B233" s="556" t="s">
        <v>199</v>
      </c>
      <c r="C233" s="556"/>
      <c r="D233" s="556"/>
      <c r="E233" s="945" t="str">
        <f>'Org. contrôlé A'!M262</f>
        <v xml:space="preserve"> </v>
      </c>
      <c r="F233" s="946"/>
      <c r="G233" s="945" t="str">
        <f>'Org. contrôlé B'!M262</f>
        <v xml:space="preserve"> </v>
      </c>
      <c r="H233" s="946"/>
      <c r="I233" s="945" t="str">
        <f>'Org. contrôlé C'!M262</f>
        <v xml:space="preserve"> </v>
      </c>
      <c r="J233" s="946"/>
      <c r="K233" s="945" t="str">
        <f>'Org. contrôlé D'!M262</f>
        <v xml:space="preserve"> </v>
      </c>
      <c r="L233" s="946"/>
      <c r="M233" s="59"/>
      <c r="N233" s="947"/>
      <c r="O233" s="948"/>
      <c r="P233" s="941" t="str">
        <f>IF(+IF(E233=" ",0,E233)+IF(G233=" ",0,G233)+IF(I233=" ",0,I233)+IF(K233=" ",0,K233)-IF(N233=" ",0,N233)=0," ",+IF(E233=" ",0,E233)+IF(G233=" ",0,G233)+IF(I233=" ",0,I233)+IF(K233=" ",0,K233)-IF(N233=" ",0,N233))</f>
        <v xml:space="preserve"> </v>
      </c>
      <c r="Q233" s="942"/>
    </row>
    <row r="234" spans="1:17" ht="12.75" customHeight="1" x14ac:dyDescent="0.25">
      <c r="B234" s="556" t="s">
        <v>107</v>
      </c>
      <c r="C234" s="556"/>
      <c r="D234" s="557"/>
      <c r="E234" s="945" t="str">
        <f>'Org. contrôlé A'!M263</f>
        <v xml:space="preserve"> </v>
      </c>
      <c r="F234" s="946"/>
      <c r="G234" s="945" t="str">
        <f>'Org. contrôlé B'!M263</f>
        <v xml:space="preserve"> </v>
      </c>
      <c r="H234" s="946"/>
      <c r="I234" s="945" t="str">
        <f>'Org. contrôlé C'!M263</f>
        <v xml:space="preserve"> </v>
      </c>
      <c r="J234" s="946"/>
      <c r="K234" s="945" t="str">
        <f>'Org. contrôlé D'!M263</f>
        <v xml:space="preserve"> </v>
      </c>
      <c r="L234" s="946"/>
      <c r="M234" s="59"/>
      <c r="N234" s="947"/>
      <c r="O234" s="948"/>
      <c r="P234" s="941" t="str">
        <f t="shared" si="18"/>
        <v xml:space="preserve"> </v>
      </c>
      <c r="Q234" s="942"/>
    </row>
    <row r="235" spans="1:17" ht="12.75" customHeight="1" x14ac:dyDescent="0.25">
      <c r="B235" s="556" t="s">
        <v>325</v>
      </c>
      <c r="C235" s="556"/>
      <c r="D235" s="557"/>
      <c r="E235" s="945" t="str">
        <f>'Org. contrôlé A'!M264</f>
        <v xml:space="preserve"> </v>
      </c>
      <c r="F235" s="946"/>
      <c r="G235" s="945" t="str">
        <f>'Org. contrôlé B'!M264</f>
        <v xml:space="preserve"> </v>
      </c>
      <c r="H235" s="946"/>
      <c r="I235" s="945" t="str">
        <f>'Org. contrôlé C'!M264</f>
        <v xml:space="preserve"> </v>
      </c>
      <c r="J235" s="946"/>
      <c r="K235" s="945" t="str">
        <f>'Org. contrôlé D'!M264</f>
        <v xml:space="preserve"> </v>
      </c>
      <c r="L235" s="946"/>
      <c r="M235" s="59"/>
      <c r="N235" s="947"/>
      <c r="O235" s="948"/>
      <c r="P235" s="941" t="str">
        <f>IF(+IF(E235=" ",0,E235)+IF(G235=" ",0,G235)+IF(I235=" ",0,I235)+IF(K235=" ",0,K235)-IF(N235=" ",0,N235)=0," ",+IF(E235=" ",0,E235)+IF(G235=" ",0,G235)+IF(I235=" ",0,I235)+IF(K235=" ",0,K235)-IF(N235=" ",0,N235))</f>
        <v xml:space="preserve"> </v>
      </c>
      <c r="Q235" s="942"/>
    </row>
    <row r="236" spans="1:17" ht="12.75" customHeight="1" x14ac:dyDescent="0.25">
      <c r="B236" s="556" t="s">
        <v>113</v>
      </c>
      <c r="C236" s="556"/>
      <c r="D236" s="557"/>
      <c r="E236" s="945" t="str">
        <f>'Org. contrôlé A'!M265</f>
        <v xml:space="preserve"> </v>
      </c>
      <c r="F236" s="946"/>
      <c r="G236" s="945" t="str">
        <f>'Org. contrôlé B'!M265</f>
        <v xml:space="preserve"> </v>
      </c>
      <c r="H236" s="946"/>
      <c r="I236" s="945" t="str">
        <f>'Org. contrôlé C'!M265</f>
        <v xml:space="preserve"> </v>
      </c>
      <c r="J236" s="946"/>
      <c r="K236" s="945" t="str">
        <f>'Org. contrôlé D'!M265</f>
        <v xml:space="preserve"> </v>
      </c>
      <c r="L236" s="946"/>
      <c r="M236" s="59"/>
      <c r="N236" s="947"/>
      <c r="O236" s="948"/>
      <c r="P236" s="941" t="str">
        <f t="shared" si="18"/>
        <v xml:space="preserve"> </v>
      </c>
      <c r="Q236" s="942"/>
    </row>
    <row r="237" spans="1:17" ht="12.75" customHeight="1" x14ac:dyDescent="0.25">
      <c r="B237" s="556" t="s">
        <v>271</v>
      </c>
      <c r="C237" s="556"/>
      <c r="D237" s="557"/>
      <c r="E237" s="945" t="str">
        <f>'Org. contrôlé A'!M266</f>
        <v xml:space="preserve"> </v>
      </c>
      <c r="F237" s="946"/>
      <c r="G237" s="945" t="str">
        <f>'Org. contrôlé B'!M266</f>
        <v xml:space="preserve"> </v>
      </c>
      <c r="H237" s="946"/>
      <c r="I237" s="945" t="str">
        <f>'Org. contrôlé C'!M266</f>
        <v xml:space="preserve"> </v>
      </c>
      <c r="J237" s="946"/>
      <c r="K237" s="945" t="str">
        <f>'Org. contrôlé D'!M266</f>
        <v xml:space="preserve"> </v>
      </c>
      <c r="L237" s="946"/>
      <c r="M237" s="59"/>
      <c r="N237" s="947"/>
      <c r="O237" s="948"/>
      <c r="P237" s="941" t="str">
        <f>IF(+IF(E237=" ",0,E237)+IF(G237=" ",0,G237)+IF(I237=" ",0,I237)+IF(K237=" ",0,K237)-IF(N237=" ",0,N237)=0," ",+IF(E237=" ",0,E237)+IF(G237=" ",0,G237)+IF(I237=" ",0,I237)+IF(K237=" ",0,K237)-IF(N237=" ",0,N237))</f>
        <v xml:space="preserve"> </v>
      </c>
      <c r="Q237" s="942"/>
    </row>
    <row r="238" spans="1:17" ht="12.75" customHeight="1" x14ac:dyDescent="0.25">
      <c r="B238" s="566" t="s">
        <v>272</v>
      </c>
      <c r="C238" s="566"/>
      <c r="D238" s="567"/>
      <c r="E238" s="967" t="str">
        <f>'Org. contrôlé A'!M267</f>
        <v xml:space="preserve"> </v>
      </c>
      <c r="F238" s="968"/>
      <c r="G238" s="967" t="str">
        <f>'Org. contrôlé B'!M267</f>
        <v xml:space="preserve"> </v>
      </c>
      <c r="H238" s="968"/>
      <c r="I238" s="967" t="str">
        <f>'Org. contrôlé C'!M267</f>
        <v xml:space="preserve"> </v>
      </c>
      <c r="J238" s="968"/>
      <c r="K238" s="967" t="str">
        <f>'Org. contrôlé D'!M267</f>
        <v xml:space="preserve"> </v>
      </c>
      <c r="L238" s="968"/>
      <c r="M238" s="38"/>
      <c r="N238" s="997"/>
      <c r="O238" s="998"/>
      <c r="P238" s="969" t="str">
        <f>IF(+IF(E238=" ",0,E238)+IF(G238=" ",0,G238)+IF(I238=" ",0,I238)+IF(K238=" ",0,K238)-IF(N238=" ",0,N238)=0," ",+IF(E238=" ",0,E238)+IF(G238=" ",0,G238)+IF(I238=" ",0,I238)+IF(K238=" ",0,K238)-IF(N238=" ",0,N238))</f>
        <v xml:space="preserve"> </v>
      </c>
      <c r="Q238" s="970"/>
    </row>
    <row r="239" spans="1:17" ht="13" x14ac:dyDescent="0.3">
      <c r="A239" s="293" t="s">
        <v>146</v>
      </c>
      <c r="B239" s="294"/>
      <c r="C239" s="294"/>
      <c r="D239" s="294"/>
      <c r="E239" s="963">
        <f>SUM(E225:F238)</f>
        <v>0</v>
      </c>
      <c r="F239" s="964"/>
      <c r="G239" s="963">
        <f>SUM(G225:H238)</f>
        <v>0</v>
      </c>
      <c r="H239" s="964"/>
      <c r="I239" s="963">
        <f>SUM(I225:J238)</f>
        <v>0</v>
      </c>
      <c r="J239" s="964"/>
      <c r="K239" s="963">
        <f>SUM(K225:L238)</f>
        <v>0</v>
      </c>
      <c r="L239" s="964"/>
      <c r="M239" s="60"/>
      <c r="N239" s="965">
        <f>SUM(N225:O238)</f>
        <v>0</v>
      </c>
      <c r="O239" s="966"/>
      <c r="P239" s="963">
        <f>SUM(P225:Q238)</f>
        <v>0</v>
      </c>
      <c r="Q239" s="964"/>
    </row>
    <row r="240" spans="1:17" ht="27" customHeight="1" x14ac:dyDescent="0.25">
      <c r="A240" s="8"/>
      <c r="B240" s="683" t="s">
        <v>254</v>
      </c>
      <c r="C240" s="683"/>
      <c r="D240" s="684"/>
      <c r="E240" s="971" t="str">
        <f>'Org. contrôlé A'!M269</f>
        <v xml:space="preserve"> </v>
      </c>
      <c r="F240" s="972"/>
      <c r="G240" s="973" t="str">
        <f>'Org. contrôlé B'!M269</f>
        <v xml:space="preserve"> </v>
      </c>
      <c r="H240" s="974"/>
      <c r="I240" s="973" t="str">
        <f>'Org. contrôlé C'!M269</f>
        <v xml:space="preserve"> </v>
      </c>
      <c r="J240" s="974"/>
      <c r="K240" s="973" t="str">
        <f>'Org. contrôlé D'!M269</f>
        <v xml:space="preserve"> </v>
      </c>
      <c r="L240" s="974"/>
      <c r="M240" s="291"/>
      <c r="N240" s="975"/>
      <c r="O240" s="976"/>
      <c r="P240" s="977" t="str">
        <f>IF(+IF(E240=" ",0,E240)+IF(G240=" ",0,G240)+IF(I240=" ",0,I240)+IF(K240=" ",0,K240)-IF(N240=" ",0,N240)=0," ",+IF(E240=" ",0,E240)+IF(G240=" ",0,G240)+IF(I240=" ",0,I240)+IF(K240=" ",0,K240)-IF(N240=" ",0,N240))</f>
        <v xml:space="preserve"> </v>
      </c>
      <c r="Q240" s="978"/>
    </row>
    <row r="241" spans="1:17" x14ac:dyDescent="0.25">
      <c r="A241" s="8"/>
      <c r="B241" s="943" t="s">
        <v>309</v>
      </c>
      <c r="C241" s="943"/>
      <c r="D241" s="944"/>
      <c r="E241" s="945" t="str">
        <f>'Org. contrôlé A'!M270</f>
        <v xml:space="preserve"> </v>
      </c>
      <c r="F241" s="946"/>
      <c r="G241" s="945" t="str">
        <f>'Org. contrôlé B'!M270</f>
        <v xml:space="preserve"> </v>
      </c>
      <c r="H241" s="946"/>
      <c r="I241" s="945" t="str">
        <f>'Org. contrôlé C'!M270</f>
        <v xml:space="preserve"> </v>
      </c>
      <c r="J241" s="946"/>
      <c r="K241" s="945" t="str">
        <f>'Org. contrôlé D'!M270</f>
        <v xml:space="preserve"> </v>
      </c>
      <c r="L241" s="946"/>
      <c r="M241" s="538"/>
      <c r="N241" s="539"/>
      <c r="O241" s="540"/>
      <c r="P241" s="941" t="str">
        <f>IF(+IF(E241=" ",0,E241)+IF(G241=" ",0,G241)+IF(I241=" ",0,I241)+IF(K241=" ",0,K241)-IF(N241=" ",0,N241)=0," ",+IF(E241=" ",0,E241)+IF(G241=" ",0,G241)+IF(I241=" ",0,I241)+IF(K241=" ",0,K241)-IF(N241=" ",0,N241))</f>
        <v xml:space="preserve"> </v>
      </c>
      <c r="Q241" s="942"/>
    </row>
    <row r="242" spans="1:17" x14ac:dyDescent="0.25">
      <c r="A242" s="8"/>
      <c r="B242" s="850" t="s">
        <v>308</v>
      </c>
      <c r="C242" s="850"/>
      <c r="D242" s="851"/>
      <c r="E242" s="967" t="str">
        <f>'Org. contrôlé A'!M271</f>
        <v xml:space="preserve"> </v>
      </c>
      <c r="F242" s="968"/>
      <c r="G242" s="945" t="str">
        <f>'Org. contrôlé B'!M271</f>
        <v xml:space="preserve"> </v>
      </c>
      <c r="H242" s="946"/>
      <c r="I242" s="945" t="str">
        <f>'Org. contrôlé C'!M271</f>
        <v xml:space="preserve"> </v>
      </c>
      <c r="J242" s="946"/>
      <c r="K242" s="945" t="str">
        <f>'Org. contrôlé D'!M271</f>
        <v xml:space="preserve"> </v>
      </c>
      <c r="L242" s="946"/>
      <c r="M242" s="538"/>
      <c r="N242" s="539"/>
      <c r="O242" s="540"/>
      <c r="P242" s="969" t="str">
        <f>IF(+IF(E242=" ",0,E242)+IF(G242=" ",0,G242)+IF(I242=" ",0,I242)+IF(K242=" ",0,K242)-IF(N242=" ",0,N242)=0," ",+IF(E242=" ",0,E242)+IF(G242=" ",0,G242)+IF(I242=" ",0,I242)+IF(K242=" ",0,K242)-IF(N242=" ",0,N242))</f>
        <v xml:space="preserve"> </v>
      </c>
      <c r="Q242" s="970"/>
    </row>
    <row r="243" spans="1:17" ht="24.75" customHeight="1" x14ac:dyDescent="0.3">
      <c r="A243" s="635" t="s">
        <v>255</v>
      </c>
      <c r="B243" s="635"/>
      <c r="C243" s="635"/>
      <c r="D243" s="636"/>
      <c r="E243" s="963">
        <f>SUM(E240:F242)</f>
        <v>0</v>
      </c>
      <c r="F243" s="964"/>
      <c r="G243" s="963">
        <f>SUM(G240:H242)</f>
        <v>0</v>
      </c>
      <c r="H243" s="964"/>
      <c r="I243" s="963">
        <f>SUM(I240:J242)</f>
        <v>0</v>
      </c>
      <c r="J243" s="964"/>
      <c r="K243" s="963">
        <f>SUM(K240:L242)</f>
        <v>0</v>
      </c>
      <c r="L243" s="964"/>
      <c r="M243" s="60"/>
      <c r="N243" s="965">
        <f>SUM(N240:O242)</f>
        <v>0</v>
      </c>
      <c r="O243" s="966"/>
      <c r="P243" s="963">
        <f>SUM(P240:Q242)</f>
        <v>0</v>
      </c>
      <c r="Q243" s="964"/>
    </row>
    <row r="244" spans="1:17" ht="14.25" customHeight="1" x14ac:dyDescent="0.25">
      <c r="A244" s="593" t="s">
        <v>108</v>
      </c>
      <c r="B244" s="593"/>
      <c r="C244" s="593"/>
      <c r="D244" s="594"/>
      <c r="E244" s="963">
        <f>E239+E243</f>
        <v>0</v>
      </c>
      <c r="F244" s="964"/>
      <c r="G244" s="963">
        <f>G239+G243</f>
        <v>0</v>
      </c>
      <c r="H244" s="964"/>
      <c r="I244" s="963">
        <f>I239+I243</f>
        <v>0</v>
      </c>
      <c r="J244" s="964"/>
      <c r="K244" s="963">
        <f>K239+K243</f>
        <v>0</v>
      </c>
      <c r="L244" s="964"/>
      <c r="M244" s="60"/>
      <c r="N244" s="965">
        <f>N239+N243</f>
        <v>0</v>
      </c>
      <c r="O244" s="966"/>
      <c r="P244" s="963">
        <f>P239+P243</f>
        <v>0</v>
      </c>
      <c r="Q244" s="964"/>
    </row>
    <row r="245" spans="1:17" x14ac:dyDescent="0.25">
      <c r="A245" s="174" t="s">
        <v>119</v>
      </c>
      <c r="B245" s="174"/>
      <c r="C245" s="174"/>
      <c r="D245" s="174"/>
      <c r="E245" s="979">
        <f>SUM(E7:E23)-SUM(F7:F23)</f>
        <v>0</v>
      </c>
      <c r="F245" s="980"/>
      <c r="G245" s="979">
        <f>SUM(G7:G23)-SUM(H7:H23)</f>
        <v>0</v>
      </c>
      <c r="H245" s="980"/>
      <c r="I245" s="979">
        <f>SUM(I7:I23)-SUM(J7:J23)</f>
        <v>0</v>
      </c>
      <c r="J245" s="980"/>
      <c r="K245" s="979">
        <f>SUM(K7:K23)-SUM(L7:L23)</f>
        <v>0</v>
      </c>
      <c r="L245" s="980"/>
      <c r="M245" s="237"/>
      <c r="N245" s="981"/>
      <c r="O245" s="982"/>
      <c r="P245" s="979">
        <f>SUM(P7:P23)-SUM(Q7:Q23)</f>
        <v>0</v>
      </c>
      <c r="Q245" s="980"/>
    </row>
    <row r="246" spans="1:17" s="113" customFormat="1" ht="15.75" customHeight="1" x14ac:dyDescent="0.3">
      <c r="A246" s="133" t="s">
        <v>103</v>
      </c>
      <c r="B246" s="133" t="s">
        <v>346</v>
      </c>
      <c r="C246" s="133"/>
      <c r="D246" s="133"/>
      <c r="E246" s="135"/>
      <c r="F246" s="136"/>
      <c r="G246" s="136"/>
      <c r="H246" s="136"/>
      <c r="I246" s="136"/>
      <c r="J246" s="134"/>
      <c r="K246" s="134"/>
      <c r="L246" s="134"/>
      <c r="M246" s="134"/>
    </row>
    <row r="247" spans="1:17" s="113" customFormat="1" ht="24" customHeight="1" x14ac:dyDescent="0.3">
      <c r="A247" s="167" t="s">
        <v>164</v>
      </c>
      <c r="B247" s="660" t="s">
        <v>206</v>
      </c>
      <c r="C247" s="660"/>
      <c r="D247" s="660"/>
      <c r="E247" s="660"/>
      <c r="F247" s="660"/>
      <c r="G247" s="660"/>
      <c r="H247" s="660"/>
      <c r="I247" s="660"/>
      <c r="J247" s="660"/>
      <c r="K247" s="660"/>
      <c r="L247" s="660"/>
      <c r="M247" s="660"/>
      <c r="N247" s="660"/>
      <c r="O247" s="660"/>
      <c r="P247" s="660"/>
      <c r="Q247" s="660"/>
    </row>
    <row r="248" spans="1:17" s="113" customFormat="1" ht="13" x14ac:dyDescent="0.3">
      <c r="A248" s="660" t="s">
        <v>351</v>
      </c>
      <c r="B248" s="660"/>
      <c r="C248" s="660"/>
      <c r="D248" s="660"/>
      <c r="E248" s="660"/>
      <c r="F248" s="660"/>
      <c r="G248" s="660"/>
      <c r="H248" s="660"/>
      <c r="I248" s="660"/>
      <c r="J248" s="660"/>
      <c r="K248" s="660"/>
      <c r="L248" s="660"/>
      <c r="M248" s="660"/>
      <c r="N248" s="660"/>
      <c r="O248" s="660"/>
      <c r="P248" s="660"/>
      <c r="Q248" s="660"/>
    </row>
    <row r="250" spans="1:17" ht="15.75" customHeight="1" x14ac:dyDescent="0.25">
      <c r="A250" s="601" t="s">
        <v>276</v>
      </c>
      <c r="B250" s="602"/>
      <c r="C250" s="602"/>
      <c r="D250" s="602"/>
      <c r="E250" s="602"/>
      <c r="F250" s="602"/>
      <c r="G250" s="602"/>
      <c r="H250" s="602"/>
      <c r="I250" s="602"/>
      <c r="J250" s="602"/>
      <c r="K250" s="602"/>
      <c r="L250" s="602"/>
      <c r="M250" s="602"/>
      <c r="N250" s="602"/>
      <c r="O250" s="602"/>
      <c r="P250" s="602"/>
      <c r="Q250" s="603"/>
    </row>
    <row r="251" spans="1:17" s="248" customFormat="1" ht="12.75" customHeight="1" x14ac:dyDescent="0.25">
      <c r="A251" s="637"/>
      <c r="B251" s="638"/>
      <c r="C251" s="638"/>
      <c r="D251" s="639"/>
      <c r="E251" s="951" t="s">
        <v>196</v>
      </c>
      <c r="F251" s="952"/>
      <c r="G251" s="952"/>
      <c r="H251" s="952"/>
      <c r="I251" s="952"/>
      <c r="J251" s="952"/>
      <c r="K251" s="952"/>
      <c r="L251" s="953"/>
      <c r="M251" s="620" t="s">
        <v>233</v>
      </c>
      <c r="N251" s="621"/>
      <c r="O251" s="622"/>
      <c r="P251" s="620" t="s">
        <v>232</v>
      </c>
      <c r="Q251" s="622"/>
    </row>
    <row r="252" spans="1:17" s="248" customFormat="1" ht="12" customHeight="1" x14ac:dyDescent="0.25">
      <c r="A252" s="640"/>
      <c r="B252" s="641"/>
      <c r="C252" s="641"/>
      <c r="D252" s="642"/>
      <c r="E252" s="623" t="s">
        <v>161</v>
      </c>
      <c r="F252" s="625"/>
      <c r="G252" s="623" t="s">
        <v>162</v>
      </c>
      <c r="H252" s="625"/>
      <c r="I252" s="623" t="s">
        <v>192</v>
      </c>
      <c r="J252" s="625"/>
      <c r="K252" s="623" t="s">
        <v>242</v>
      </c>
      <c r="L252" s="625"/>
      <c r="M252" s="623"/>
      <c r="N252" s="624"/>
      <c r="O252" s="625"/>
      <c r="P252" s="623"/>
      <c r="Q252" s="625"/>
    </row>
    <row r="253" spans="1:17" ht="14.25" customHeight="1" x14ac:dyDescent="0.3">
      <c r="A253" s="715" t="s">
        <v>120</v>
      </c>
      <c r="B253" s="715"/>
      <c r="C253" s="715"/>
      <c r="D253" s="653"/>
      <c r="E253" s="836"/>
      <c r="F253" s="830"/>
      <c r="G253" s="836"/>
      <c r="H253" s="830"/>
      <c r="I253" s="836"/>
      <c r="J253" s="830"/>
      <c r="K253" s="836"/>
      <c r="L253" s="830"/>
      <c r="M253" s="98"/>
      <c r="N253" s="983"/>
      <c r="O253" s="830"/>
      <c r="P253" s="836"/>
      <c r="Q253" s="830"/>
    </row>
    <row r="254" spans="1:17" x14ac:dyDescent="0.25">
      <c r="A254" s="17" t="s">
        <v>15</v>
      </c>
      <c r="B254" s="15"/>
      <c r="C254" s="14"/>
      <c r="D254" s="14"/>
      <c r="E254" s="817"/>
      <c r="F254" s="787"/>
      <c r="G254" s="817"/>
      <c r="H254" s="787"/>
      <c r="I254" s="817"/>
      <c r="J254" s="787"/>
      <c r="K254" s="817"/>
      <c r="L254" s="787"/>
      <c r="M254" s="247"/>
      <c r="N254" s="786"/>
      <c r="O254" s="787"/>
      <c r="P254" s="817"/>
      <c r="Q254" s="787"/>
    </row>
    <row r="255" spans="1:17" x14ac:dyDescent="0.25">
      <c r="A255" s="4"/>
      <c r="B255" s="245" t="s">
        <v>76</v>
      </c>
      <c r="C255" s="14"/>
      <c r="D255" s="83"/>
      <c r="E255" s="945" t="str">
        <f>'Org. contrôlé A'!M287</f>
        <v xml:space="preserve"> </v>
      </c>
      <c r="F255" s="946"/>
      <c r="G255" s="945" t="str">
        <f>'Org. contrôlé B'!M287</f>
        <v xml:space="preserve"> </v>
      </c>
      <c r="H255" s="946"/>
      <c r="I255" s="945" t="str">
        <f>'Org. contrôlé C'!M287</f>
        <v xml:space="preserve"> </v>
      </c>
      <c r="J255" s="946"/>
      <c r="K255" s="945" t="str">
        <f>'Org. contrôlé D'!M287</f>
        <v xml:space="preserve"> </v>
      </c>
      <c r="L255" s="946"/>
      <c r="M255" s="246"/>
      <c r="N255" s="962">
        <f>+O128-N128</f>
        <v>0</v>
      </c>
      <c r="O255" s="946"/>
      <c r="P255" s="945" t="str">
        <f>IF(P128=" ",Q128,-P128)</f>
        <v xml:space="preserve"> </v>
      </c>
      <c r="Q255" s="946"/>
    </row>
    <row r="256" spans="1:17" x14ac:dyDescent="0.25">
      <c r="A256" s="42"/>
      <c r="B256" s="11" t="s">
        <v>121</v>
      </c>
      <c r="C256" s="14"/>
      <c r="D256" s="13"/>
      <c r="E256" s="817"/>
      <c r="F256" s="787"/>
      <c r="G256" s="817"/>
      <c r="H256" s="787"/>
      <c r="I256" s="817"/>
      <c r="J256" s="787"/>
      <c r="K256" s="817"/>
      <c r="L256" s="787"/>
      <c r="M256" s="247"/>
      <c r="N256" s="786"/>
      <c r="O256" s="787"/>
      <c r="P256" s="817"/>
      <c r="Q256" s="787"/>
    </row>
    <row r="257" spans="1:17" x14ac:dyDescent="0.25">
      <c r="B257" s="12"/>
      <c r="C257" s="13" t="s">
        <v>330</v>
      </c>
      <c r="D257" s="13"/>
      <c r="E257" s="945" t="str">
        <f>IF('Org. contrôlé A'!M289=0," ",'Org. contrôlé A'!M289)</f>
        <v xml:space="preserve"> </v>
      </c>
      <c r="F257" s="946"/>
      <c r="G257" s="945" t="str">
        <f>'Org. contrôlé B'!M289</f>
        <v xml:space="preserve"> </v>
      </c>
      <c r="H257" s="946"/>
      <c r="I257" s="945" t="str">
        <f>'Org. contrôlé C'!M289</f>
        <v xml:space="preserve"> </v>
      </c>
      <c r="J257" s="946"/>
      <c r="K257" s="945" t="str">
        <f>'Org. contrôlé D'!M289</f>
        <v xml:space="preserve"> </v>
      </c>
      <c r="L257" s="946"/>
      <c r="M257" s="79"/>
      <c r="N257" s="949"/>
      <c r="O257" s="950"/>
      <c r="P257" s="941" t="str">
        <f>IF(+IF(E257=" ",0,E257)+IF(G257=" ",0,G257)+IF(I257=" ",0,I257)+IF(K257=" ",0,K257)-IF(N257=" ",0,N257)=0," ",+IF(E257=" ",0,E257)+IF(G257=" ",0,G257)+IF(I257=" ",0,I257)+IF(K257=" ",0,K257)-IF(N257=" ",0,N257))</f>
        <v xml:space="preserve"> </v>
      </c>
      <c r="Q257" s="942"/>
    </row>
    <row r="258" spans="1:17" x14ac:dyDescent="0.25">
      <c r="A258" s="42"/>
      <c r="B258" s="11"/>
      <c r="C258" s="14" t="s">
        <v>101</v>
      </c>
      <c r="D258" s="13"/>
      <c r="E258" s="817"/>
      <c r="F258" s="787"/>
      <c r="G258" s="817"/>
      <c r="H258" s="787"/>
      <c r="I258" s="817"/>
      <c r="J258" s="787"/>
      <c r="K258" s="817"/>
      <c r="L258" s="787"/>
      <c r="M258" s="247"/>
      <c r="N258" s="786"/>
      <c r="O258" s="787"/>
      <c r="P258" s="817"/>
      <c r="Q258" s="787"/>
    </row>
    <row r="259" spans="1:17" s="551" customFormat="1" x14ac:dyDescent="0.25">
      <c r="A259" s="6"/>
      <c r="B259" s="8"/>
      <c r="C259" s="696" t="s">
        <v>341</v>
      </c>
      <c r="D259" s="697"/>
      <c r="E259" s="945" t="str">
        <f>IF('Org. contrôlé A'!M291=0," ",'Org. contrôlé A'!M291)</f>
        <v xml:space="preserve"> </v>
      </c>
      <c r="F259" s="946"/>
      <c r="G259" s="945" t="str">
        <f>'Org. contrôlé B'!M291</f>
        <v xml:space="preserve"> </v>
      </c>
      <c r="H259" s="946"/>
      <c r="I259" s="945" t="str">
        <f>'Org. contrôlé C'!M291</f>
        <v xml:space="preserve"> </v>
      </c>
      <c r="J259" s="946"/>
      <c r="K259" s="945" t="str">
        <f>'Org. contrôlé D'!M291</f>
        <v xml:space="preserve"> </v>
      </c>
      <c r="L259" s="946"/>
      <c r="M259" s="79"/>
      <c r="N259" s="949"/>
      <c r="O259" s="950"/>
      <c r="P259" s="941" t="str">
        <f>IF(+IF(E259=" ",0,E259)+IF(G259=" ",0,G259)+IF(I259=" ",0,I259)+IF(K259=" ",0,K259)-IF(N259=" ",0,N259)=0," ",+IF(E259=" ",0,E259)+IF(G259=" ",0,G259)+IF(I259=" ",0,I259)+IF(K259=" ",0,K259)-IF(N259=" ",0,N259))</f>
        <v xml:space="preserve"> </v>
      </c>
      <c r="Q259" s="942"/>
    </row>
    <row r="260" spans="1:17" x14ac:dyDescent="0.25">
      <c r="B260" s="61"/>
      <c r="C260" s="696" t="s">
        <v>168</v>
      </c>
      <c r="D260" s="697"/>
      <c r="E260" s="945" t="str">
        <f>IF('Org. contrôlé A'!M292=0," ",'Org. contrôlé A'!M292)</f>
        <v xml:space="preserve"> </v>
      </c>
      <c r="F260" s="946"/>
      <c r="G260" s="945" t="str">
        <f>'Org. contrôlé B'!M292</f>
        <v xml:space="preserve"> </v>
      </c>
      <c r="H260" s="946"/>
      <c r="I260" s="945" t="str">
        <f>'Org. contrôlé C'!M292</f>
        <v xml:space="preserve"> </v>
      </c>
      <c r="J260" s="946"/>
      <c r="K260" s="945" t="str">
        <f>'Org. contrôlé D'!M292</f>
        <v xml:space="preserve"> </v>
      </c>
      <c r="L260" s="946"/>
      <c r="M260" s="79"/>
      <c r="N260" s="949"/>
      <c r="O260" s="950"/>
      <c r="P260" s="941" t="str">
        <f>IF(+IF(E260=" ",0,E260)+IF(G260=" ",0,G260)+IF(I260=" ",0,I260)+IF(K260=" ",0,K260)-IF(N260=" ",0,N260)=0," ",+IF(E260=" ",0,E260)+IF(G260=" ",0,G260)+IF(I260=" ",0,I260)+IF(K260=" ",0,K260)-IF(N260=" ",0,N260))</f>
        <v xml:space="preserve"> </v>
      </c>
      <c r="Q260" s="942"/>
    </row>
    <row r="261" spans="1:17" x14ac:dyDescent="0.25">
      <c r="B261" s="556" t="s">
        <v>166</v>
      </c>
      <c r="C261" s="556"/>
      <c r="D261" s="557"/>
      <c r="E261" s="817"/>
      <c r="F261" s="787"/>
      <c r="G261" s="817"/>
      <c r="H261" s="787"/>
      <c r="I261" s="817"/>
      <c r="J261" s="787"/>
      <c r="K261" s="817"/>
      <c r="L261" s="787"/>
      <c r="M261" s="247"/>
      <c r="N261" s="786"/>
      <c r="O261" s="787"/>
      <c r="P261" s="817"/>
      <c r="Q261" s="787"/>
    </row>
    <row r="262" spans="1:17" ht="12.75" customHeight="1" x14ac:dyDescent="0.25">
      <c r="B262" s="65"/>
      <c r="C262" s="67" t="s">
        <v>9</v>
      </c>
      <c r="D262" s="64"/>
      <c r="E262" s="945" t="str">
        <f>IF('Org. contrôlé A'!M294=0," ",'Org. contrôlé A'!M294)</f>
        <v xml:space="preserve"> </v>
      </c>
      <c r="F262" s="946"/>
      <c r="G262" s="945" t="str">
        <f>'Org. contrôlé B'!M294</f>
        <v xml:space="preserve"> </v>
      </c>
      <c r="H262" s="946"/>
      <c r="I262" s="945" t="str">
        <f>'Org. contrôlé C'!M294</f>
        <v xml:space="preserve"> </v>
      </c>
      <c r="J262" s="946"/>
      <c r="K262" s="945" t="str">
        <f>'Org. contrôlé D'!M294</f>
        <v xml:space="preserve"> </v>
      </c>
      <c r="L262" s="946"/>
      <c r="M262" s="79"/>
      <c r="N262" s="949"/>
      <c r="O262" s="950"/>
      <c r="P262" s="941" t="str">
        <f t="shared" ref="P262:P269" si="19">IF(+IF(E262=" ",0,E262)+IF(G262=" ",0,G262)+IF(I262=" ",0,I262)+IF(K262=" ",0,K262)-IF(N262=" ",0,N262)=0," ",+IF(E262=" ",0,E262)+IF(G262=" ",0,G262)+IF(I262=" ",0,I262)+IF(K262=" ",0,K262)-IF(N262=" ",0,N262))</f>
        <v xml:space="preserve"> </v>
      </c>
      <c r="Q262" s="942"/>
    </row>
    <row r="263" spans="1:17" ht="12.75" customHeight="1" x14ac:dyDescent="0.25">
      <c r="B263" s="68"/>
      <c r="C263" s="67" t="s">
        <v>11</v>
      </c>
      <c r="D263" s="64"/>
      <c r="E263" s="945" t="str">
        <f>IF('Org. contrôlé A'!M295=0," ",'Org. contrôlé A'!M295)</f>
        <v xml:space="preserve"> </v>
      </c>
      <c r="F263" s="946"/>
      <c r="G263" s="945" t="str">
        <f>'Org. contrôlé B'!M295</f>
        <v xml:space="preserve"> </v>
      </c>
      <c r="H263" s="946"/>
      <c r="I263" s="945" t="str">
        <f>'Org. contrôlé C'!M295</f>
        <v xml:space="preserve"> </v>
      </c>
      <c r="J263" s="946"/>
      <c r="K263" s="945" t="str">
        <f>'Org. contrôlé D'!M295</f>
        <v xml:space="preserve"> </v>
      </c>
      <c r="L263" s="946"/>
      <c r="M263" s="79"/>
      <c r="N263" s="949"/>
      <c r="O263" s="950"/>
      <c r="P263" s="941" t="str">
        <f t="shared" si="19"/>
        <v xml:space="preserve"> </v>
      </c>
      <c r="Q263" s="942"/>
    </row>
    <row r="264" spans="1:17" ht="12.75" customHeight="1" x14ac:dyDescent="0.25">
      <c r="B264" s="68"/>
      <c r="C264" s="67" t="s">
        <v>338</v>
      </c>
      <c r="D264" s="64"/>
      <c r="E264" s="945" t="str">
        <f>IF('Org. contrôlé A'!M296=0," ",'Org. contrôlé A'!M296)</f>
        <v xml:space="preserve"> </v>
      </c>
      <c r="F264" s="946"/>
      <c r="G264" s="945" t="str">
        <f>'Org. contrôlé B'!M296</f>
        <v xml:space="preserve"> </v>
      </c>
      <c r="H264" s="946"/>
      <c r="I264" s="945" t="str">
        <f>'Org. contrôlé C'!M296</f>
        <v xml:space="preserve"> </v>
      </c>
      <c r="J264" s="946"/>
      <c r="K264" s="945" t="str">
        <f>'Org. contrôlé D'!M296</f>
        <v xml:space="preserve"> </v>
      </c>
      <c r="L264" s="946"/>
      <c r="M264" s="79"/>
      <c r="N264" s="949"/>
      <c r="O264" s="950"/>
      <c r="P264" s="941" t="str">
        <f t="shared" si="19"/>
        <v xml:space="preserve"> </v>
      </c>
      <c r="Q264" s="942"/>
    </row>
    <row r="265" spans="1:17" x14ac:dyDescent="0.25">
      <c r="B265" s="68"/>
      <c r="C265" s="67" t="s">
        <v>28</v>
      </c>
      <c r="D265" s="64"/>
      <c r="E265" s="945" t="str">
        <f>IF('Org. contrôlé A'!M297=0," ",'Org. contrôlé A'!M297)</f>
        <v xml:space="preserve"> </v>
      </c>
      <c r="F265" s="946"/>
      <c r="G265" s="945" t="str">
        <f>'Org. contrôlé B'!M297</f>
        <v xml:space="preserve"> </v>
      </c>
      <c r="H265" s="946"/>
      <c r="I265" s="945" t="str">
        <f>'Org. contrôlé C'!M297</f>
        <v xml:space="preserve"> </v>
      </c>
      <c r="J265" s="946"/>
      <c r="K265" s="945" t="str">
        <f>'Org. contrôlé D'!M297</f>
        <v xml:space="preserve"> </v>
      </c>
      <c r="L265" s="946"/>
      <c r="M265" s="78"/>
      <c r="N265" s="949"/>
      <c r="O265" s="950"/>
      <c r="P265" s="941" t="str">
        <f t="shared" si="19"/>
        <v xml:space="preserve"> </v>
      </c>
      <c r="Q265" s="942"/>
    </row>
    <row r="266" spans="1:17" ht="13.5" customHeight="1" x14ac:dyDescent="0.25">
      <c r="B266" s="68"/>
      <c r="C266" s="67" t="s">
        <v>339</v>
      </c>
      <c r="D266" s="64"/>
      <c r="E266" s="945" t="str">
        <f>IF('Org. contrôlé A'!M298=0," ",'Org. contrôlé A'!M298)</f>
        <v xml:space="preserve"> </v>
      </c>
      <c r="F266" s="946"/>
      <c r="G266" s="945" t="str">
        <f>'Org. contrôlé B'!M298</f>
        <v xml:space="preserve"> </v>
      </c>
      <c r="H266" s="946"/>
      <c r="I266" s="945" t="str">
        <f>'Org. contrôlé C'!M298</f>
        <v xml:space="preserve"> </v>
      </c>
      <c r="J266" s="946"/>
      <c r="K266" s="945" t="str">
        <f>'Org. contrôlé D'!M298</f>
        <v xml:space="preserve"> </v>
      </c>
      <c r="L266" s="946"/>
      <c r="M266" s="78"/>
      <c r="N266" s="949"/>
      <c r="O266" s="950"/>
      <c r="P266" s="941" t="str">
        <f t="shared" si="19"/>
        <v xml:space="preserve"> </v>
      </c>
      <c r="Q266" s="942"/>
    </row>
    <row r="267" spans="1:17" ht="13.5" x14ac:dyDescent="0.25">
      <c r="B267" s="68"/>
      <c r="C267" s="67" t="s">
        <v>165</v>
      </c>
      <c r="D267" s="64"/>
      <c r="E267" s="945" t="str">
        <f>IF('Org. contrôlé A'!M299=0," ",'Org. contrôlé A'!M299)</f>
        <v xml:space="preserve"> </v>
      </c>
      <c r="F267" s="946"/>
      <c r="G267" s="945" t="str">
        <f>'Org. contrôlé B'!M299</f>
        <v xml:space="preserve"> </v>
      </c>
      <c r="H267" s="946"/>
      <c r="I267" s="945" t="str">
        <f>'Org. contrôlé C'!M299</f>
        <v xml:space="preserve"> </v>
      </c>
      <c r="J267" s="946"/>
      <c r="K267" s="945" t="str">
        <f>'Org. contrôlé D'!M299</f>
        <v xml:space="preserve"> </v>
      </c>
      <c r="L267" s="946"/>
      <c r="M267" s="78"/>
      <c r="N267" s="949"/>
      <c r="O267" s="950"/>
      <c r="P267" s="941" t="str">
        <f t="shared" si="19"/>
        <v xml:space="preserve"> </v>
      </c>
      <c r="Q267" s="942"/>
    </row>
    <row r="268" spans="1:17" ht="13.5" customHeight="1" x14ac:dyDescent="0.25">
      <c r="B268" s="68"/>
      <c r="C268" s="67" t="s">
        <v>44</v>
      </c>
      <c r="D268" s="64"/>
      <c r="E268" s="945" t="str">
        <f>IF('Org. contrôlé A'!M300=0," ",'Org. contrôlé A'!M300)</f>
        <v xml:space="preserve"> </v>
      </c>
      <c r="F268" s="946"/>
      <c r="G268" s="945" t="str">
        <f>'Org. contrôlé B'!M300</f>
        <v xml:space="preserve"> </v>
      </c>
      <c r="H268" s="946"/>
      <c r="I268" s="945" t="str">
        <f>'Org. contrôlé C'!M300</f>
        <v xml:space="preserve"> </v>
      </c>
      <c r="J268" s="946"/>
      <c r="K268" s="945" t="str">
        <f>'Org. contrôlé D'!M300</f>
        <v xml:space="preserve"> </v>
      </c>
      <c r="L268" s="946"/>
      <c r="M268" s="78"/>
      <c r="N268" s="949"/>
      <c r="O268" s="950"/>
      <c r="P268" s="941" t="str">
        <f t="shared" si="19"/>
        <v xml:space="preserve"> </v>
      </c>
      <c r="Q268" s="942"/>
    </row>
    <row r="269" spans="1:17" ht="12.75" customHeight="1" x14ac:dyDescent="0.25">
      <c r="B269" s="66"/>
      <c r="C269" s="67" t="s">
        <v>23</v>
      </c>
      <c r="D269" s="64"/>
      <c r="E269" s="945" t="str">
        <f>IF('Org. contrôlé A'!M301=0," ",'Org. contrôlé A'!M301)</f>
        <v xml:space="preserve"> </v>
      </c>
      <c r="F269" s="946"/>
      <c r="G269" s="945" t="str">
        <f>'Org. contrôlé B'!M301</f>
        <v xml:space="preserve"> </v>
      </c>
      <c r="H269" s="946"/>
      <c r="I269" s="945" t="str">
        <f>'Org. contrôlé C'!M301</f>
        <v xml:space="preserve"> </v>
      </c>
      <c r="J269" s="946"/>
      <c r="K269" s="945" t="str">
        <f>'Org. contrôlé D'!M301</f>
        <v xml:space="preserve"> </v>
      </c>
      <c r="L269" s="946"/>
      <c r="M269" s="78"/>
      <c r="N269" s="949"/>
      <c r="O269" s="950"/>
      <c r="P269" s="941" t="str">
        <f t="shared" si="19"/>
        <v xml:space="preserve"> </v>
      </c>
      <c r="Q269" s="942"/>
    </row>
    <row r="270" spans="1:17" x14ac:dyDescent="0.25">
      <c r="A270" s="868" t="s">
        <v>35</v>
      </c>
      <c r="B270" s="868"/>
      <c r="C270" s="868"/>
      <c r="D270" s="869"/>
      <c r="E270" s="817"/>
      <c r="F270" s="787"/>
      <c r="G270" s="817"/>
      <c r="H270" s="787"/>
      <c r="I270" s="817"/>
      <c r="J270" s="787"/>
      <c r="K270" s="817"/>
      <c r="L270" s="787"/>
      <c r="M270" s="247"/>
      <c r="N270" s="786"/>
      <c r="O270" s="787"/>
      <c r="P270" s="817"/>
      <c r="Q270" s="787"/>
    </row>
    <row r="271" spans="1:17" x14ac:dyDescent="0.25">
      <c r="B271" s="67" t="s">
        <v>322</v>
      </c>
      <c r="C271" s="67"/>
      <c r="D271" s="64"/>
      <c r="E271" s="945" t="str">
        <f>IF('Org. contrôlé A'!M303=0," ",'Org. contrôlé A'!M303)</f>
        <v xml:space="preserve"> </v>
      </c>
      <c r="F271" s="946"/>
      <c r="G271" s="945" t="str">
        <f>'Org. contrôlé B'!M303</f>
        <v xml:space="preserve"> </v>
      </c>
      <c r="H271" s="946"/>
      <c r="I271" s="945" t="str">
        <f>'Org. contrôlé C'!M303</f>
        <v xml:space="preserve"> </v>
      </c>
      <c r="J271" s="946"/>
      <c r="K271" s="945" t="str">
        <f>'Org. contrôlé D'!M303</f>
        <v xml:space="preserve"> </v>
      </c>
      <c r="L271" s="946"/>
      <c r="M271" s="78"/>
      <c r="N271" s="949"/>
      <c r="O271" s="950"/>
      <c r="P271" s="941" t="str">
        <f>IF(+IF(E271=" ",0,E271)+IF(G271=" ",0,G271)+IF(I271=" ",0,I271)+IF(K271=" ",0,K271)-IF(N271=" ",0,N271)=0," ",+IF(E271=" ",0,E271)+IF(G271=" ",0,G271)+IF(I271=" ",0,I271)+IF(K271=" ",0,K271)-IF(N271=" ",0,N271))</f>
        <v xml:space="preserve"> </v>
      </c>
      <c r="Q271" s="942"/>
    </row>
    <row r="272" spans="1:17" x14ac:dyDescent="0.25">
      <c r="B272" s="67" t="s">
        <v>343</v>
      </c>
      <c r="C272" s="67"/>
      <c r="D272" s="64"/>
      <c r="E272" s="945" t="str">
        <f>IF('Org. contrôlé A'!M304=0," ",'Org. contrôlé A'!M304)</f>
        <v xml:space="preserve"> </v>
      </c>
      <c r="F272" s="946"/>
      <c r="G272" s="945" t="str">
        <f>'Org. contrôlé B'!M304</f>
        <v xml:space="preserve"> </v>
      </c>
      <c r="H272" s="946"/>
      <c r="I272" s="945" t="str">
        <f>'Org. contrôlé C'!M304</f>
        <v xml:space="preserve"> </v>
      </c>
      <c r="J272" s="946"/>
      <c r="K272" s="945" t="str">
        <f>'Org. contrôlé D'!M304</f>
        <v xml:space="preserve"> </v>
      </c>
      <c r="L272" s="946"/>
      <c r="M272" s="80"/>
      <c r="N272" s="949"/>
      <c r="O272" s="950"/>
      <c r="P272" s="941" t="str">
        <f>IF(+IF(E272=" ",0,E272)+IF(G272=" ",0,G272)+IF(I272=" ",0,I272)+IF(K272=" ",0,K272)-IF(N272=" ",0,N272)=0," ",+IF(E272=" ",0,E272)+IF(G272=" ",0,G272)+IF(I272=" ",0,I272)+IF(K272=" ",0,K272)-IF(N272=" ",0,N272))</f>
        <v xml:space="preserve"> </v>
      </c>
      <c r="Q272" s="942"/>
    </row>
    <row r="273" spans="1:17" x14ac:dyDescent="0.25">
      <c r="B273" s="67" t="s">
        <v>323</v>
      </c>
      <c r="C273" s="67"/>
      <c r="D273" s="64"/>
      <c r="E273" s="945" t="str">
        <f>IF('Org. contrôlé A'!M305=0," ",'Org. contrôlé A'!M305)</f>
        <v xml:space="preserve"> </v>
      </c>
      <c r="F273" s="946"/>
      <c r="G273" s="945" t="str">
        <f>'Org. contrôlé B'!M305</f>
        <v xml:space="preserve"> </v>
      </c>
      <c r="H273" s="946"/>
      <c r="I273" s="945" t="str">
        <f>'Org. contrôlé C'!M305</f>
        <v xml:space="preserve"> </v>
      </c>
      <c r="J273" s="946"/>
      <c r="K273" s="945" t="str">
        <f>'Org. contrôlé D'!M305</f>
        <v xml:space="preserve"> </v>
      </c>
      <c r="L273" s="946"/>
      <c r="M273" s="80"/>
      <c r="N273" s="949"/>
      <c r="O273" s="950"/>
      <c r="P273" s="941" t="str">
        <f>IF(+IF(E273=" ",0,E273)+IF(G273=" ",0,G273)+IF(I273=" ",0,I273)+IF(K273=" ",0,K273)-IF(N273=" ",0,N273)=0," ",+IF(E273=" ",0,E273)+IF(G273=" ",0,G273)+IF(I273=" ",0,I273)+IF(K273=" ",0,K273)-IF(N273=" ",0,N273))</f>
        <v xml:space="preserve"> </v>
      </c>
      <c r="Q273" s="942"/>
    </row>
    <row r="274" spans="1:17" x14ac:dyDescent="0.25">
      <c r="B274" s="67" t="s">
        <v>344</v>
      </c>
      <c r="C274" s="67"/>
      <c r="D274" s="64"/>
      <c r="E274" s="945" t="str">
        <f>IF('Org. contrôlé A'!M306=0," ",'Org. contrôlé A'!M306)</f>
        <v xml:space="preserve"> </v>
      </c>
      <c r="F274" s="946"/>
      <c r="G274" s="945" t="str">
        <f>'Org. contrôlé B'!M306</f>
        <v xml:space="preserve"> </v>
      </c>
      <c r="H274" s="946"/>
      <c r="I274" s="945" t="str">
        <f>'Org. contrôlé C'!M306</f>
        <v xml:space="preserve"> </v>
      </c>
      <c r="J274" s="946"/>
      <c r="K274" s="945" t="str">
        <f>'Org. contrôlé D'!M306</f>
        <v xml:space="preserve"> </v>
      </c>
      <c r="L274" s="946"/>
      <c r="M274" s="80"/>
      <c r="N274" s="949"/>
      <c r="O274" s="950"/>
      <c r="P274" s="941" t="str">
        <f>IF(+IF(E274=" ",0,E274)+IF(G274=" ",0,G274)+IF(I274=" ",0,I274)+IF(K274=" ",0,K274)-IF(N274=" ",0,N274)=0," ",+IF(E274=" ",0,E274)+IF(G274=" ",0,G274)+IF(I274=" ",0,I274)+IF(K274=" ",0,K274)-IF(N274=" ",0,N274))</f>
        <v xml:space="preserve"> </v>
      </c>
      <c r="Q274" s="942"/>
    </row>
    <row r="275" spans="1:17" ht="12.75" customHeight="1" x14ac:dyDescent="0.25">
      <c r="A275" s="599" t="s">
        <v>170</v>
      </c>
      <c r="B275" s="599"/>
      <c r="C275" s="599"/>
      <c r="D275" s="600"/>
      <c r="E275" s="817"/>
      <c r="F275" s="787"/>
      <c r="G275" s="817"/>
      <c r="H275" s="787"/>
      <c r="I275" s="817"/>
      <c r="J275" s="787"/>
      <c r="K275" s="817"/>
      <c r="L275" s="787"/>
      <c r="M275" s="247"/>
      <c r="N275" s="786"/>
      <c r="O275" s="787"/>
      <c r="P275" s="817"/>
      <c r="Q275" s="787"/>
    </row>
    <row r="276" spans="1:17" ht="37.5" customHeight="1" x14ac:dyDescent="0.25">
      <c r="B276" s="556" t="s">
        <v>279</v>
      </c>
      <c r="C276" s="556"/>
      <c r="D276" s="557"/>
      <c r="E276" s="817"/>
      <c r="F276" s="787"/>
      <c r="G276" s="817"/>
      <c r="H276" s="787"/>
      <c r="I276" s="817"/>
      <c r="J276" s="787"/>
      <c r="K276" s="817"/>
      <c r="L276" s="787"/>
      <c r="M276" s="247"/>
      <c r="N276" s="786"/>
      <c r="O276" s="787"/>
      <c r="P276" s="817"/>
      <c r="Q276" s="787"/>
    </row>
    <row r="277" spans="1:17" x14ac:dyDescent="0.25">
      <c r="C277" s="67" t="s">
        <v>93</v>
      </c>
      <c r="D277" s="64"/>
      <c r="E277" s="945" t="str">
        <f>IF('Org. contrôlé A'!M309=0," ",'Org. contrôlé A'!M309)</f>
        <v xml:space="preserve"> </v>
      </c>
      <c r="F277" s="946"/>
      <c r="G277" s="945" t="str">
        <f>'Org. contrôlé B'!M309</f>
        <v xml:space="preserve"> </v>
      </c>
      <c r="H277" s="946"/>
      <c r="I277" s="945" t="str">
        <f>'Org. contrôlé C'!M309</f>
        <v xml:space="preserve"> </v>
      </c>
      <c r="J277" s="946"/>
      <c r="K277" s="945" t="str">
        <f>'Org. contrôlé D'!M309</f>
        <v xml:space="preserve"> </v>
      </c>
      <c r="L277" s="946"/>
      <c r="M277" s="80"/>
      <c r="N277" s="949"/>
      <c r="O277" s="950"/>
      <c r="P277" s="941" t="str">
        <f>IF(+IF(E277=" ",0,E277)+IF(G277=" ",0,G277)+IF(I277=" ",0,I277)+IF(K277=" ",0,K277)-IF(N277=" ",0,N277)=0," ",+IF(E277=" ",0,E277)+IF(G277=" ",0,G277)+IF(I277=" ",0,I277)+IF(K277=" ",0,K277)-IF(N277=" ",0,N277))</f>
        <v xml:space="preserve"> </v>
      </c>
      <c r="Q277" s="942"/>
    </row>
    <row r="278" spans="1:17" x14ac:dyDescent="0.25">
      <c r="C278" s="67" t="s">
        <v>125</v>
      </c>
      <c r="D278" s="64"/>
      <c r="E278" s="945" t="str">
        <f>IF('Org. contrôlé A'!M310=0," ",'Org. contrôlé A'!M310)</f>
        <v xml:space="preserve"> </v>
      </c>
      <c r="F278" s="946"/>
      <c r="G278" s="945" t="str">
        <f>'Org. contrôlé B'!M310</f>
        <v xml:space="preserve"> </v>
      </c>
      <c r="H278" s="946"/>
      <c r="I278" s="945" t="str">
        <f>'Org. contrôlé C'!M310</f>
        <v xml:space="preserve"> </v>
      </c>
      <c r="J278" s="946"/>
      <c r="K278" s="945" t="str">
        <f>'Org. contrôlé D'!M310</f>
        <v xml:space="preserve"> </v>
      </c>
      <c r="L278" s="946"/>
      <c r="M278" s="80"/>
      <c r="N278" s="949"/>
      <c r="O278" s="950"/>
      <c r="P278" s="941" t="str">
        <f>IF(+IF(E278=" ",0,E278)+IF(G278=" ",0,G278)+IF(I278=" ",0,I278)+IF(K278=" ",0,K278)-IF(N278=" ",0,N278)=0," ",+IF(E278=" ",0,E278)+IF(G278=" ",0,G278)+IF(I278=" ",0,I278)+IF(K278=" ",0,K278)-IF(N278=" ",0,N278))</f>
        <v xml:space="preserve"> </v>
      </c>
      <c r="Q278" s="942"/>
    </row>
    <row r="279" spans="1:17" ht="12.75" customHeight="1" x14ac:dyDescent="0.25">
      <c r="B279" s="556" t="s">
        <v>213</v>
      </c>
      <c r="C279" s="556"/>
      <c r="D279" s="557"/>
      <c r="E279" s="817"/>
      <c r="F279" s="787"/>
      <c r="G279" s="817"/>
      <c r="H279" s="787"/>
      <c r="I279" s="817"/>
      <c r="J279" s="787"/>
      <c r="K279" s="817"/>
      <c r="L279" s="787"/>
      <c r="M279" s="247"/>
      <c r="N279" s="786"/>
      <c r="O279" s="787"/>
      <c r="P279" s="817"/>
      <c r="Q279" s="787"/>
    </row>
    <row r="280" spans="1:17" x14ac:dyDescent="0.25">
      <c r="C280" s="67" t="s">
        <v>198</v>
      </c>
      <c r="D280" s="64"/>
      <c r="E280" s="945" t="str">
        <f>IF('Org. contrôlé A'!M312=0," ",'Org. contrôlé A'!M312)</f>
        <v xml:space="preserve"> </v>
      </c>
      <c r="F280" s="946"/>
      <c r="G280" s="945" t="str">
        <f>'Org. contrôlé B'!M312</f>
        <v xml:space="preserve"> </v>
      </c>
      <c r="H280" s="946"/>
      <c r="I280" s="945" t="str">
        <f>'Org. contrôlé C'!M312</f>
        <v xml:space="preserve"> </v>
      </c>
      <c r="J280" s="946"/>
      <c r="K280" s="945" t="str">
        <f>'Org. contrôlé D'!M312</f>
        <v xml:space="preserve"> </v>
      </c>
      <c r="L280" s="946"/>
      <c r="M280" s="80"/>
      <c r="N280" s="949"/>
      <c r="O280" s="950"/>
      <c r="P280" s="941" t="str">
        <f>IF(+IF(E280=" ",0,E280)+IF(G280=" ",0,G280)+IF(I280=" ",0,I280)+IF(K280=" ",0,K280)-IF(N280=" ",0,N280)=0," ",+IF(E280=" ",0,E280)+IF(G280=" ",0,G280)+IF(I280=" ",0,I280)+IF(K280=" ",0,K280)-IF(N280=" ",0,N280))</f>
        <v xml:space="preserve"> </v>
      </c>
      <c r="Q280" s="942"/>
    </row>
    <row r="281" spans="1:17" x14ac:dyDescent="0.25">
      <c r="C281" s="67" t="s">
        <v>214</v>
      </c>
      <c r="D281" s="64"/>
      <c r="E281" s="945" t="str">
        <f>IF('Org. contrôlé A'!M313=0," ",'Org. contrôlé A'!M313)</f>
        <v xml:space="preserve"> </v>
      </c>
      <c r="F281" s="946"/>
      <c r="G281" s="945" t="str">
        <f>'Org. contrôlé B'!M313</f>
        <v xml:space="preserve"> </v>
      </c>
      <c r="H281" s="946"/>
      <c r="I281" s="945" t="str">
        <f>'Org. contrôlé C'!M313</f>
        <v xml:space="preserve"> </v>
      </c>
      <c r="J281" s="946"/>
      <c r="K281" s="945" t="str">
        <f>'Org. contrôlé D'!M313</f>
        <v xml:space="preserve"> </v>
      </c>
      <c r="L281" s="946"/>
      <c r="M281" s="80"/>
      <c r="N281" s="949"/>
      <c r="O281" s="950"/>
      <c r="P281" s="941" t="str">
        <f>IF(+IF(E281=" ",0,E281)+IF(G281=" ",0,G281)+IF(I281=" ",0,I281)+IF(K281=" ",0,K281)-IF(N281=" ",0,N281)=0," ",+IF(E281=" ",0,E281)+IF(G281=" ",0,G281)+IF(I281=" ",0,I281)+IF(K281=" ",0,K281)-IF(N281=" ",0,N281))</f>
        <v xml:space="preserve"> </v>
      </c>
      <c r="Q281" s="942"/>
    </row>
    <row r="282" spans="1:17" x14ac:dyDescent="0.25">
      <c r="A282" s="7" t="s">
        <v>126</v>
      </c>
      <c r="B282" s="67"/>
      <c r="C282" s="67"/>
      <c r="D282" s="64"/>
      <c r="E282" s="817"/>
      <c r="F282" s="787"/>
      <c r="G282" s="817"/>
      <c r="H282" s="787"/>
      <c r="I282" s="817"/>
      <c r="J282" s="787"/>
      <c r="K282" s="817"/>
      <c r="L282" s="787"/>
      <c r="M282" s="247"/>
      <c r="N282" s="786"/>
      <c r="O282" s="787"/>
      <c r="P282" s="817"/>
      <c r="Q282" s="787"/>
    </row>
    <row r="283" spans="1:17" x14ac:dyDescent="0.25">
      <c r="B283" s="67" t="s">
        <v>127</v>
      </c>
      <c r="C283" s="67"/>
      <c r="D283" s="64"/>
      <c r="E283" s="945" t="str">
        <f>IF('Org. contrôlé A'!M315=0," ",'Org. contrôlé A'!M315)</f>
        <v xml:space="preserve"> </v>
      </c>
      <c r="F283" s="946"/>
      <c r="G283" s="945" t="str">
        <f>'Org. contrôlé B'!M315</f>
        <v xml:space="preserve"> </v>
      </c>
      <c r="H283" s="946"/>
      <c r="I283" s="945" t="str">
        <f>'Org. contrôlé C'!M315</f>
        <v xml:space="preserve"> </v>
      </c>
      <c r="J283" s="946"/>
      <c r="K283" s="945" t="str">
        <f>'Org. contrôlé D'!M315</f>
        <v xml:space="preserve"> </v>
      </c>
      <c r="L283" s="946"/>
      <c r="M283" s="80"/>
      <c r="N283" s="949"/>
      <c r="O283" s="950"/>
      <c r="P283" s="941" t="str">
        <f t="shared" ref="P283:P289" si="20">IF(+IF(E283=" ",0,E283)+IF(G283=" ",0,G283)+IF(I283=" ",0,I283)+IF(K283=" ",0,K283)-IF(N283=" ",0,N283)=0," ",+IF(E283=" ",0,E283)+IF(G283=" ",0,G283)+IF(I283=" ",0,I283)+IF(K283=" ",0,K283)-IF(N283=" ",0,N283))</f>
        <v xml:space="preserve"> </v>
      </c>
      <c r="Q283" s="942"/>
    </row>
    <row r="284" spans="1:17" x14ac:dyDescent="0.25">
      <c r="B284" s="67" t="s">
        <v>50</v>
      </c>
      <c r="C284" s="67"/>
      <c r="D284" s="64"/>
      <c r="E284" s="945" t="str">
        <f>IF('Org. contrôlé A'!M316=0," ",'Org. contrôlé A'!M316)</f>
        <v xml:space="preserve"> </v>
      </c>
      <c r="F284" s="946"/>
      <c r="G284" s="945" t="str">
        <f>'Org. contrôlé B'!M316</f>
        <v xml:space="preserve"> </v>
      </c>
      <c r="H284" s="946"/>
      <c r="I284" s="945" t="str">
        <f>'Org. contrôlé C'!M316</f>
        <v xml:space="preserve"> </v>
      </c>
      <c r="J284" s="946"/>
      <c r="K284" s="945" t="str">
        <f>'Org. contrôlé D'!M316</f>
        <v xml:space="preserve"> </v>
      </c>
      <c r="L284" s="946"/>
      <c r="M284" s="80"/>
      <c r="N284" s="949"/>
      <c r="O284" s="950"/>
      <c r="P284" s="941" t="str">
        <f t="shared" si="20"/>
        <v xml:space="preserve"> </v>
      </c>
      <c r="Q284" s="942"/>
    </row>
    <row r="285" spans="1:17" x14ac:dyDescent="0.25">
      <c r="B285" s="67" t="s">
        <v>128</v>
      </c>
      <c r="C285" s="67"/>
      <c r="D285" s="64"/>
      <c r="E285" s="945" t="str">
        <f>IF('Org. contrôlé A'!M317=0," ",'Org. contrôlé A'!M317)</f>
        <v xml:space="preserve"> </v>
      </c>
      <c r="F285" s="946"/>
      <c r="G285" s="945" t="str">
        <f>'Org. contrôlé B'!M317</f>
        <v xml:space="preserve"> </v>
      </c>
      <c r="H285" s="946"/>
      <c r="I285" s="945" t="str">
        <f>'Org. contrôlé C'!M317</f>
        <v xml:space="preserve"> </v>
      </c>
      <c r="J285" s="946"/>
      <c r="K285" s="945" t="str">
        <f>'Org. contrôlé D'!M317</f>
        <v xml:space="preserve"> </v>
      </c>
      <c r="L285" s="946"/>
      <c r="M285" s="80"/>
      <c r="N285" s="949"/>
      <c r="O285" s="950"/>
      <c r="P285" s="941" t="str">
        <f t="shared" si="20"/>
        <v xml:space="preserve"> </v>
      </c>
      <c r="Q285" s="942"/>
    </row>
    <row r="286" spans="1:17" x14ac:dyDescent="0.25">
      <c r="B286" s="67" t="s">
        <v>171</v>
      </c>
      <c r="C286" s="67"/>
      <c r="D286" s="64"/>
      <c r="E286" s="945" t="str">
        <f>IF('Org. contrôlé A'!M318=0," ",'Org. contrôlé A'!M318)</f>
        <v xml:space="preserve"> </v>
      </c>
      <c r="F286" s="946"/>
      <c r="G286" s="945" t="str">
        <f>'Org. contrôlé B'!M318</f>
        <v xml:space="preserve"> </v>
      </c>
      <c r="H286" s="946"/>
      <c r="I286" s="945" t="str">
        <f>'Org. contrôlé C'!M318</f>
        <v xml:space="preserve"> </v>
      </c>
      <c r="J286" s="946"/>
      <c r="K286" s="945" t="str">
        <f>'Org. contrôlé D'!M318</f>
        <v xml:space="preserve"> </v>
      </c>
      <c r="L286" s="946"/>
      <c r="M286" s="80"/>
      <c r="N286" s="949"/>
      <c r="O286" s="950"/>
      <c r="P286" s="941" t="str">
        <f t="shared" si="20"/>
        <v xml:space="preserve"> </v>
      </c>
      <c r="Q286" s="942"/>
    </row>
    <row r="287" spans="1:17" x14ac:dyDescent="0.25">
      <c r="A287" s="42"/>
      <c r="B287" s="11" t="s">
        <v>101</v>
      </c>
      <c r="C287" s="14"/>
      <c r="D287" s="13"/>
      <c r="E287" s="817"/>
      <c r="F287" s="787"/>
      <c r="G287" s="817"/>
      <c r="H287" s="787"/>
      <c r="I287" s="817"/>
      <c r="J287" s="787"/>
      <c r="K287" s="817"/>
      <c r="L287" s="787"/>
      <c r="M287" s="247"/>
      <c r="N287" s="786"/>
      <c r="O287" s="787"/>
      <c r="P287" s="817"/>
      <c r="Q287" s="787"/>
    </row>
    <row r="288" spans="1:17" x14ac:dyDescent="0.25">
      <c r="B288" s="696" t="s">
        <v>168</v>
      </c>
      <c r="C288" s="696"/>
      <c r="D288" s="697"/>
      <c r="E288" s="945" t="str">
        <f>IF('Org. contrôlé A'!M320=0," ",'Org. contrôlé A'!M320)</f>
        <v xml:space="preserve"> </v>
      </c>
      <c r="F288" s="946"/>
      <c r="G288" s="945" t="str">
        <f>'Org. contrôlé B'!M320</f>
        <v xml:space="preserve"> </v>
      </c>
      <c r="H288" s="946"/>
      <c r="I288" s="945" t="str">
        <f>'Org. contrôlé C'!M320</f>
        <v xml:space="preserve"> </v>
      </c>
      <c r="J288" s="946"/>
      <c r="K288" s="945" t="str">
        <f>'Org. contrôlé D'!M320</f>
        <v xml:space="preserve"> </v>
      </c>
      <c r="L288" s="946"/>
      <c r="M288" s="80"/>
      <c r="N288" s="949"/>
      <c r="O288" s="950"/>
      <c r="P288" s="941" t="str">
        <f t="shared" si="20"/>
        <v xml:space="preserve"> </v>
      </c>
      <c r="Q288" s="942"/>
    </row>
    <row r="289" spans="1:17" x14ac:dyDescent="0.25">
      <c r="B289" s="698" t="s">
        <v>168</v>
      </c>
      <c r="C289" s="698"/>
      <c r="D289" s="699"/>
      <c r="E289" s="967" t="str">
        <f>IF('Org. contrôlé A'!M321=0," ",'Org. contrôlé A'!M321)</f>
        <v xml:space="preserve"> </v>
      </c>
      <c r="F289" s="968"/>
      <c r="G289" s="967" t="str">
        <f>'Org. contrôlé B'!M321</f>
        <v xml:space="preserve"> </v>
      </c>
      <c r="H289" s="968"/>
      <c r="I289" s="967" t="str">
        <f>'Org. contrôlé C'!M321</f>
        <v xml:space="preserve"> </v>
      </c>
      <c r="J289" s="968"/>
      <c r="K289" s="967" t="str">
        <f>'Org. contrôlé D'!M321</f>
        <v xml:space="preserve"> </v>
      </c>
      <c r="L289" s="968"/>
      <c r="M289" s="81"/>
      <c r="N289" s="986"/>
      <c r="O289" s="987"/>
      <c r="P289" s="969" t="str">
        <f t="shared" si="20"/>
        <v xml:space="preserve"> </v>
      </c>
      <c r="Q289" s="970"/>
    </row>
    <row r="290" spans="1:17" ht="14.25" customHeight="1" x14ac:dyDescent="0.3">
      <c r="A290" s="635" t="s">
        <v>236</v>
      </c>
      <c r="B290" s="635"/>
      <c r="C290" s="635"/>
      <c r="D290" s="636"/>
      <c r="E290" s="963">
        <f>SUM(E255:F289)</f>
        <v>0</v>
      </c>
      <c r="F290" s="964"/>
      <c r="G290" s="963">
        <f>SUM(G255:H289)</f>
        <v>0</v>
      </c>
      <c r="H290" s="964"/>
      <c r="I290" s="963">
        <f>SUM(I255:J289)</f>
        <v>0</v>
      </c>
      <c r="J290" s="964"/>
      <c r="K290" s="963">
        <f>SUM(K255:L289)</f>
        <v>0</v>
      </c>
      <c r="L290" s="964"/>
      <c r="M290" s="272"/>
      <c r="N290" s="988">
        <f>SUM(N255:O289)</f>
        <v>0</v>
      </c>
      <c r="O290" s="964"/>
      <c r="P290" s="963">
        <f>SUM(P255:Q289)</f>
        <v>0</v>
      </c>
      <c r="Q290" s="964"/>
    </row>
    <row r="291" spans="1:17" ht="13.5" customHeight="1" x14ac:dyDescent="0.25">
      <c r="A291" s="864" t="s">
        <v>256</v>
      </c>
      <c r="B291" s="864"/>
      <c r="C291" s="864"/>
      <c r="D291" s="864"/>
      <c r="E291" s="973" t="str">
        <f>IF('Org. contrôlé A'!M323=0," ",'Org. contrôlé A'!M323)</f>
        <v xml:space="preserve"> </v>
      </c>
      <c r="F291" s="974"/>
      <c r="G291" s="973" t="str">
        <f>'Org. contrôlé B'!M323</f>
        <v xml:space="preserve"> </v>
      </c>
      <c r="H291" s="974"/>
      <c r="I291" s="973" t="str">
        <f>'Org. contrôlé C'!M323</f>
        <v xml:space="preserve"> </v>
      </c>
      <c r="J291" s="974"/>
      <c r="K291" s="973" t="str">
        <f>'Org. contrôlé D'!M323</f>
        <v xml:space="preserve"> </v>
      </c>
      <c r="L291" s="974"/>
      <c r="M291" s="305"/>
      <c r="N291" s="975"/>
      <c r="O291" s="976"/>
      <c r="P291" s="977" t="str">
        <f>IF(+IF(E291=" ",0,E291)+IF(G291=" ",0,G291)+IF(I291=" ",0,I291)+IF(K291=" ",0,K291)-IF(N291=" ",0,N291)=0," ",+IF(E291=" ",0,E291)+IF(G291=" ",0,G291)+IF(I291=" ",0,I291)+IF(K291=" ",0,K291)-IF(N291=" ",0,N291))</f>
        <v xml:space="preserve"> </v>
      </c>
      <c r="Q291" s="978"/>
    </row>
    <row r="292" spans="1:17" ht="13.5" customHeight="1" x14ac:dyDescent="0.25">
      <c r="A292" s="858" t="s">
        <v>284</v>
      </c>
      <c r="B292" s="858"/>
      <c r="C292" s="858"/>
      <c r="D292" s="859"/>
      <c r="E292" s="967" t="str">
        <f>IF('Org. contrôlé A'!M324=0," ",'Org. contrôlé A'!M324)</f>
        <v xml:space="preserve"> </v>
      </c>
      <c r="F292" s="968"/>
      <c r="G292" s="967" t="str">
        <f>'Org. contrôlé B'!M324</f>
        <v xml:space="preserve"> </v>
      </c>
      <c r="H292" s="968"/>
      <c r="I292" s="967" t="str">
        <f>'Org. contrôlé C'!M324</f>
        <v xml:space="preserve"> </v>
      </c>
      <c r="J292" s="968"/>
      <c r="K292" s="967" t="str">
        <f>'Org. contrôlé D'!M324</f>
        <v xml:space="preserve"> </v>
      </c>
      <c r="L292" s="968"/>
      <c r="M292" s="81"/>
      <c r="N292" s="986"/>
      <c r="O292" s="987"/>
      <c r="P292" s="969" t="str">
        <f>IF(+IF(E292=" ",0,E292)+IF(G292=" ",0,G292)+IF(I292=" ",0,I292)+IF(K292=" ",0,K292)-IF(N292=" ",0,N292)=0," ",+IF(E292=" ",0,E292)+IF(G292=" ",0,G292)+IF(I292=" ",0,I292)+IF(K292=" ",0,K292)-IF(N292=" ",0,N292))</f>
        <v xml:space="preserve"> </v>
      </c>
      <c r="Q292" s="970"/>
    </row>
    <row r="293" spans="1:17" ht="13.5" customHeight="1" x14ac:dyDescent="0.3">
      <c r="A293" s="635" t="s">
        <v>257</v>
      </c>
      <c r="B293" s="635"/>
      <c r="C293" s="635"/>
      <c r="D293" s="635"/>
      <c r="E293" s="963">
        <f>SUM(E291:F292)</f>
        <v>0</v>
      </c>
      <c r="F293" s="964"/>
      <c r="G293" s="963">
        <f>SUM(G291:H292)</f>
        <v>0</v>
      </c>
      <c r="H293" s="964"/>
      <c r="I293" s="963">
        <f>SUM(I291:J292)</f>
        <v>0</v>
      </c>
      <c r="J293" s="964"/>
      <c r="K293" s="963">
        <f>SUM(K291:L292)</f>
        <v>0</v>
      </c>
      <c r="L293" s="964"/>
      <c r="M293" s="272"/>
      <c r="N293" s="988">
        <f>SUM(N291:O292)</f>
        <v>0</v>
      </c>
      <c r="O293" s="964"/>
      <c r="P293" s="963">
        <f>SUM(P291:Q292)</f>
        <v>0</v>
      </c>
      <c r="Q293" s="964"/>
    </row>
    <row r="294" spans="1:17" ht="23.25" customHeight="1" x14ac:dyDescent="0.25">
      <c r="A294" s="593" t="s">
        <v>130</v>
      </c>
      <c r="B294" s="593"/>
      <c r="C294" s="593"/>
      <c r="D294" s="594"/>
      <c r="E294" s="963">
        <f>SUM(E290+E293)</f>
        <v>0</v>
      </c>
      <c r="F294" s="964"/>
      <c r="G294" s="963">
        <f>SUM(G290+G293)</f>
        <v>0</v>
      </c>
      <c r="H294" s="964"/>
      <c r="I294" s="963">
        <f>SUM(I290+I293)</f>
        <v>0</v>
      </c>
      <c r="J294" s="964"/>
      <c r="K294" s="963">
        <f>SUM(K290+K293)</f>
        <v>0</v>
      </c>
      <c r="L294" s="964"/>
      <c r="M294" s="272"/>
      <c r="N294" s="989">
        <f>SUM(N290+N293)</f>
        <v>0</v>
      </c>
      <c r="O294" s="964"/>
      <c r="P294" s="963">
        <f>SUM(P290+P293)</f>
        <v>0</v>
      </c>
      <c r="Q294" s="964"/>
    </row>
    <row r="295" spans="1:17" s="113" customFormat="1" ht="15" customHeight="1" x14ac:dyDescent="0.3">
      <c r="A295" s="85" t="s">
        <v>103</v>
      </c>
      <c r="B295" s="147" t="s">
        <v>163</v>
      </c>
      <c r="C295" s="148"/>
      <c r="D295" s="148"/>
      <c r="E295" s="148"/>
      <c r="F295" s="148"/>
      <c r="G295" s="148"/>
      <c r="H295" s="148"/>
      <c r="I295" s="148"/>
      <c r="J295" s="148"/>
      <c r="K295" s="148"/>
      <c r="L295" s="148"/>
      <c r="M295" s="148"/>
      <c r="N295" s="148"/>
      <c r="O295" s="148"/>
      <c r="P295" s="148"/>
      <c r="Q295" s="148"/>
    </row>
    <row r="296" spans="1:17" s="113" customFormat="1" ht="24.75" customHeight="1" x14ac:dyDescent="0.3">
      <c r="A296" s="167" t="s">
        <v>164</v>
      </c>
      <c r="B296" s="660" t="s">
        <v>347</v>
      </c>
      <c r="C296" s="660"/>
      <c r="D296" s="660"/>
      <c r="E296" s="660"/>
      <c r="F296" s="660"/>
      <c r="G296" s="660"/>
      <c r="H296" s="660"/>
      <c r="I296" s="660"/>
      <c r="J296" s="660"/>
      <c r="K296" s="660"/>
      <c r="L296" s="660"/>
      <c r="M296" s="660"/>
      <c r="N296" s="660"/>
      <c r="O296" s="660"/>
      <c r="P296" s="660"/>
      <c r="Q296" s="660"/>
    </row>
    <row r="297" spans="1:17" s="113" customFormat="1" ht="12.9" customHeight="1" x14ac:dyDescent="0.3">
      <c r="A297" s="660" t="s">
        <v>351</v>
      </c>
      <c r="B297" s="660"/>
      <c r="C297" s="660"/>
      <c r="D297" s="660"/>
      <c r="E297" s="660"/>
      <c r="F297" s="660"/>
      <c r="G297" s="660"/>
      <c r="H297" s="660"/>
      <c r="I297" s="660"/>
      <c r="J297" s="660"/>
      <c r="K297" s="660"/>
      <c r="L297" s="660"/>
      <c r="M297" s="660"/>
      <c r="N297" s="660"/>
      <c r="O297" s="660"/>
      <c r="P297" s="660"/>
      <c r="Q297" s="660"/>
    </row>
    <row r="299" spans="1:17" ht="15.75" customHeight="1" x14ac:dyDescent="0.25">
      <c r="A299" s="601" t="s">
        <v>276</v>
      </c>
      <c r="B299" s="602"/>
      <c r="C299" s="602"/>
      <c r="D299" s="602"/>
      <c r="E299" s="602"/>
      <c r="F299" s="602"/>
      <c r="G299" s="602"/>
      <c r="H299" s="602"/>
      <c r="I299" s="602"/>
      <c r="J299" s="602"/>
      <c r="K299" s="602"/>
      <c r="L299" s="602"/>
      <c r="M299" s="602"/>
      <c r="N299" s="602"/>
      <c r="O299" s="602"/>
      <c r="P299" s="602"/>
      <c r="Q299" s="603"/>
    </row>
    <row r="300" spans="1:17" s="248" customFormat="1" ht="13.5" customHeight="1" x14ac:dyDescent="0.25">
      <c r="A300" s="637"/>
      <c r="B300" s="638"/>
      <c r="C300" s="638"/>
      <c r="D300" s="639"/>
      <c r="E300" s="951" t="s">
        <v>196</v>
      </c>
      <c r="F300" s="952"/>
      <c r="G300" s="952"/>
      <c r="H300" s="952"/>
      <c r="I300" s="952"/>
      <c r="J300" s="952"/>
      <c r="K300" s="952"/>
      <c r="L300" s="953"/>
      <c r="M300" s="620" t="s">
        <v>233</v>
      </c>
      <c r="N300" s="621"/>
      <c r="O300" s="622"/>
      <c r="P300" s="620" t="s">
        <v>232</v>
      </c>
      <c r="Q300" s="622"/>
    </row>
    <row r="301" spans="1:17" s="248" customFormat="1" ht="12.75" customHeight="1" x14ac:dyDescent="0.25">
      <c r="A301" s="640"/>
      <c r="B301" s="641"/>
      <c r="C301" s="641"/>
      <c r="D301" s="642"/>
      <c r="E301" s="623" t="s">
        <v>161</v>
      </c>
      <c r="F301" s="625"/>
      <c r="G301" s="623" t="s">
        <v>162</v>
      </c>
      <c r="H301" s="625"/>
      <c r="I301" s="623" t="s">
        <v>192</v>
      </c>
      <c r="J301" s="625"/>
      <c r="K301" s="623" t="s">
        <v>192</v>
      </c>
      <c r="L301" s="625"/>
      <c r="M301" s="623"/>
      <c r="N301" s="624"/>
      <c r="O301" s="625"/>
      <c r="P301" s="623"/>
      <c r="Q301" s="625"/>
    </row>
    <row r="302" spans="1:17" ht="15" customHeight="1" x14ac:dyDescent="0.3">
      <c r="A302" s="630" t="s">
        <v>131</v>
      </c>
      <c r="B302" s="630"/>
      <c r="C302" s="630"/>
      <c r="D302" s="631"/>
      <c r="E302" s="808"/>
      <c r="F302" s="748"/>
      <c r="G302" s="808"/>
      <c r="H302" s="748"/>
      <c r="I302" s="808"/>
      <c r="J302" s="748"/>
      <c r="K302" s="808"/>
      <c r="L302" s="748"/>
      <c r="M302" s="97"/>
      <c r="N302" s="992"/>
      <c r="O302" s="993"/>
      <c r="P302" s="808"/>
      <c r="Q302" s="748"/>
    </row>
    <row r="303" spans="1:17" x14ac:dyDescent="0.25">
      <c r="A303" s="61" t="s">
        <v>132</v>
      </c>
      <c r="B303" s="69"/>
      <c r="C303" s="69"/>
      <c r="D303" s="70"/>
      <c r="E303" s="817"/>
      <c r="F303" s="787"/>
      <c r="G303" s="817"/>
      <c r="H303" s="787"/>
      <c r="I303" s="817"/>
      <c r="J303" s="787"/>
      <c r="K303" s="817"/>
      <c r="L303" s="787"/>
      <c r="M303" s="31"/>
      <c r="N303" s="990"/>
      <c r="O303" s="991"/>
      <c r="P303" s="817"/>
      <c r="Q303" s="787"/>
    </row>
    <row r="304" spans="1:17" x14ac:dyDescent="0.25">
      <c r="A304" s="11"/>
      <c r="B304" s="11" t="s">
        <v>327</v>
      </c>
      <c r="C304" s="14"/>
      <c r="D304" s="13"/>
      <c r="E304" s="945" t="str">
        <f>IF('Org. contrôlé A'!M338=0," ",'Org. contrôlé A'!M338)</f>
        <v xml:space="preserve"> </v>
      </c>
      <c r="F304" s="946"/>
      <c r="G304" s="945" t="str">
        <f>'Org. contrôlé B'!M338</f>
        <v xml:space="preserve"> </v>
      </c>
      <c r="H304" s="946"/>
      <c r="I304" s="945" t="str">
        <f>'Org. contrôlé C'!M338</f>
        <v xml:space="preserve"> </v>
      </c>
      <c r="J304" s="946"/>
      <c r="K304" s="945" t="str">
        <f>'Org. contrôlé D'!M338</f>
        <v xml:space="preserve"> </v>
      </c>
      <c r="L304" s="946"/>
      <c r="M304" s="22"/>
      <c r="N304" s="984"/>
      <c r="O304" s="985"/>
      <c r="P304" s="941" t="str">
        <f>IF(+IF(E304=" ",0,E304)+IF(G304=" ",0,G304)+IF(I304=" ",0,I304)+IF(K304=" ",0,K304)-IF(N304=" ",0,N304)=0," ",+IF(E304=" ",0,E304)+IF(G304=" ",0,G304)+IF(I304=" ",0,I304)+IF(K304=" ",0,K304)-IF(N304=" ",0,N304))</f>
        <v xml:space="preserve"> </v>
      </c>
      <c r="Q304" s="942"/>
    </row>
    <row r="305" spans="1:17" x14ac:dyDescent="0.25">
      <c r="A305" s="11"/>
      <c r="B305" s="11" t="s">
        <v>328</v>
      </c>
      <c r="C305" s="14"/>
      <c r="D305" s="13"/>
      <c r="E305" s="945" t="str">
        <f>IF('Org. contrôlé A'!M339=0," ",'Org. contrôlé A'!M339)</f>
        <v xml:space="preserve"> </v>
      </c>
      <c r="F305" s="946"/>
      <c r="G305" s="945" t="str">
        <f>'Org. contrôlé B'!M339</f>
        <v xml:space="preserve"> </v>
      </c>
      <c r="H305" s="946"/>
      <c r="I305" s="945" t="str">
        <f>'Org. contrôlé C'!M339</f>
        <v xml:space="preserve"> </v>
      </c>
      <c r="J305" s="946"/>
      <c r="K305" s="945" t="str">
        <f>'Org. contrôlé D'!M339</f>
        <v xml:space="preserve"> </v>
      </c>
      <c r="L305" s="946"/>
      <c r="M305" s="22"/>
      <c r="N305" s="984"/>
      <c r="O305" s="985"/>
      <c r="P305" s="941" t="str">
        <f>IF(+IF(E305=" ",0,E305)+IF(G305=" ",0,G305)+IF(I305=" ",0,I305)+IF(K305=" ",0,K305)-IF(N305=" ",0,N305)=0," ",+IF(E305=" ",0,E305)+IF(G305=" ",0,G305)+IF(I305=" ",0,I305)+IF(K305=" ",0,K305)-IF(N305=" ",0,N305))</f>
        <v xml:space="preserve"> </v>
      </c>
      <c r="Q305" s="942"/>
    </row>
    <row r="306" spans="1:17" x14ac:dyDescent="0.25">
      <c r="A306" s="11" t="s">
        <v>133</v>
      </c>
      <c r="B306" s="11"/>
      <c r="C306" s="14"/>
      <c r="D306" s="13"/>
      <c r="E306" s="817"/>
      <c r="F306" s="787"/>
      <c r="G306" s="817"/>
      <c r="H306" s="787"/>
      <c r="I306" s="817"/>
      <c r="J306" s="787"/>
      <c r="K306" s="817"/>
      <c r="L306" s="787"/>
      <c r="M306" s="31"/>
      <c r="N306" s="990"/>
      <c r="O306" s="991"/>
      <c r="P306" s="817"/>
      <c r="Q306" s="787"/>
    </row>
    <row r="307" spans="1:17" x14ac:dyDescent="0.25">
      <c r="A307" s="11"/>
      <c r="B307" s="11" t="s">
        <v>329</v>
      </c>
      <c r="C307" s="14"/>
      <c r="D307" s="13"/>
      <c r="E307" s="945" t="str">
        <f>IF('Org. contrôlé A'!M341=0," ",'Org. contrôlé A'!M341)</f>
        <v xml:space="preserve"> </v>
      </c>
      <c r="F307" s="946"/>
      <c r="G307" s="945" t="str">
        <f>'Org. contrôlé B'!M341</f>
        <v xml:space="preserve"> </v>
      </c>
      <c r="H307" s="946"/>
      <c r="I307" s="945" t="str">
        <f>'Org. contrôlé C'!M341</f>
        <v xml:space="preserve"> </v>
      </c>
      <c r="J307" s="946"/>
      <c r="K307" s="945" t="str">
        <f>'Org. contrôlé D'!M341</f>
        <v xml:space="preserve"> </v>
      </c>
      <c r="L307" s="946"/>
      <c r="M307" s="22"/>
      <c r="N307" s="984"/>
      <c r="O307" s="985"/>
      <c r="P307" s="941" t="str">
        <f>IF(+IF(E307=" ",0,E307)+IF(G307=" ",0,G307)+IF(I307=" ",0,I307)+IF(K307=" ",0,K307)-IF(N307=" ",0,N307)=0," ",+IF(E307=" ",0,E307)+IF(G307=" ",0,G307)+IF(I307=" ",0,I307)+IF(K307=" ",0,K307)-IF(N307=" ",0,N307))</f>
        <v xml:space="preserve"> </v>
      </c>
      <c r="Q307" s="942"/>
    </row>
    <row r="308" spans="1:17" x14ac:dyDescent="0.25">
      <c r="A308" s="11"/>
      <c r="B308" s="11" t="s">
        <v>101</v>
      </c>
      <c r="C308" s="14"/>
      <c r="D308" s="13"/>
      <c r="E308" s="945" t="str">
        <f>IF('Org. contrôlé A'!M342=0," ",'Org. contrôlé A'!M342)</f>
        <v xml:space="preserve"> </v>
      </c>
      <c r="F308" s="946"/>
      <c r="G308" s="945" t="str">
        <f>'Org. contrôlé B'!M342</f>
        <v xml:space="preserve"> </v>
      </c>
      <c r="H308" s="946"/>
      <c r="I308" s="945" t="str">
        <f>'Org. contrôlé C'!M342</f>
        <v xml:space="preserve"> </v>
      </c>
      <c r="J308" s="946"/>
      <c r="K308" s="945" t="str">
        <f>'Org. contrôlé D'!M342</f>
        <v xml:space="preserve"> </v>
      </c>
      <c r="L308" s="946"/>
      <c r="M308" s="22"/>
      <c r="N308" s="984"/>
      <c r="O308" s="985"/>
      <c r="P308" s="941" t="str">
        <f>IF(+IF(E308=" ",0,E308)+IF(G308=" ",0,G308)+IF(I308=" ",0,I308)+IF(K308=" ",0,K308)-IF(N308=" ",0,N308)=0," ",+IF(E308=" ",0,E308)+IF(G308=" ",0,G308)+IF(I308=" ",0,I308)+IF(K308=" ",0,K308)-IF(N308=" ",0,N308))</f>
        <v xml:space="preserve"> </v>
      </c>
      <c r="Q308" s="942"/>
    </row>
    <row r="309" spans="1:17" x14ac:dyDescent="0.25">
      <c r="A309" s="11" t="s">
        <v>134</v>
      </c>
      <c r="B309" s="11"/>
      <c r="C309" s="71"/>
      <c r="D309" s="72"/>
      <c r="E309" s="817"/>
      <c r="F309" s="787"/>
      <c r="G309" s="817"/>
      <c r="H309" s="787"/>
      <c r="I309" s="817"/>
      <c r="J309" s="787"/>
      <c r="K309" s="817"/>
      <c r="L309" s="787"/>
      <c r="M309" s="31"/>
      <c r="N309" s="990"/>
      <c r="O309" s="991"/>
      <c r="P309" s="817"/>
      <c r="Q309" s="787"/>
    </row>
    <row r="310" spans="1:17" x14ac:dyDescent="0.25">
      <c r="A310" s="11"/>
      <c r="B310" s="11" t="s">
        <v>301</v>
      </c>
      <c r="C310" s="11"/>
      <c r="D310" s="11"/>
      <c r="E310" s="817"/>
      <c r="F310" s="787"/>
      <c r="G310" s="817"/>
      <c r="H310" s="787"/>
      <c r="I310" s="817"/>
      <c r="J310" s="787"/>
      <c r="K310" s="817"/>
      <c r="L310" s="787"/>
      <c r="M310" s="31"/>
      <c r="N310" s="990"/>
      <c r="O310" s="991"/>
      <c r="P310" s="817"/>
      <c r="Q310" s="787"/>
    </row>
    <row r="311" spans="1:17" x14ac:dyDescent="0.25">
      <c r="A311" s="11"/>
      <c r="B311" s="11"/>
      <c r="C311" s="11" t="s">
        <v>302</v>
      </c>
      <c r="D311" s="11"/>
      <c r="E311" s="945" t="str">
        <f>IF('Org. contrôlé A'!M345=0," ",'Org. contrôlé A'!M345)</f>
        <v xml:space="preserve"> </v>
      </c>
      <c r="F311" s="946"/>
      <c r="G311" s="945" t="str">
        <f>'Org. contrôlé B'!M345</f>
        <v xml:space="preserve"> </v>
      </c>
      <c r="H311" s="946"/>
      <c r="I311" s="945" t="str">
        <f>'Org. contrôlé C'!M345</f>
        <v xml:space="preserve"> </v>
      </c>
      <c r="J311" s="946"/>
      <c r="K311" s="945" t="str">
        <f>'Org. contrôlé D'!M345</f>
        <v xml:space="preserve"> </v>
      </c>
      <c r="L311" s="946"/>
      <c r="M311" s="22"/>
      <c r="N311" s="984"/>
      <c r="O311" s="985"/>
      <c r="P311" s="941" t="str">
        <f>IF(+IF(E311=" ",0,E311)+IF(G311=" ",0,G311)+IF(I311=" ",0,I311)+IF(K311=" ",0,K311)-IF(N311=" ",0,N311)=0," ",+IF(E311=" ",0,E311)+IF(G311=" ",0,G311)+IF(I311=" ",0,I311)+IF(K311=" ",0,K311)-IF(N311=" ",0,N311))</f>
        <v xml:space="preserve"> </v>
      </c>
      <c r="Q311" s="942"/>
    </row>
    <row r="312" spans="1:17" x14ac:dyDescent="0.25">
      <c r="A312" s="11"/>
      <c r="B312" s="11"/>
      <c r="C312" s="11" t="s">
        <v>303</v>
      </c>
      <c r="D312" s="11"/>
      <c r="E312" s="945" t="str">
        <f>IF('Org. contrôlé A'!M346=0," ",'Org. contrôlé A'!M346)</f>
        <v xml:space="preserve"> </v>
      </c>
      <c r="F312" s="946"/>
      <c r="G312" s="945" t="str">
        <f>'Org. contrôlé B'!M346</f>
        <v xml:space="preserve"> </v>
      </c>
      <c r="H312" s="946"/>
      <c r="I312" s="945" t="str">
        <f>'Org. contrôlé C'!M346</f>
        <v xml:space="preserve"> </v>
      </c>
      <c r="J312" s="946"/>
      <c r="K312" s="945" t="str">
        <f>'Org. contrôlé D'!M346</f>
        <v xml:space="preserve"> </v>
      </c>
      <c r="L312" s="946"/>
      <c r="M312" s="22"/>
      <c r="N312" s="984"/>
      <c r="O312" s="985"/>
      <c r="P312" s="941" t="str">
        <f>IF(+IF(E312=" ",0,E312)+IF(G312=" ",0,G312)+IF(I312=" ",0,I312)+IF(K312=" ",0,K312)-IF(N312=" ",0,N312)=0," ",+IF(E312=" ",0,E312)+IF(G312=" ",0,G312)+IF(I312=" ",0,I312)+IF(K312=" ",0,K312)-IF(N312=" ",0,N312))</f>
        <v xml:space="preserve"> </v>
      </c>
      <c r="Q312" s="942"/>
    </row>
    <row r="313" spans="1:17" x14ac:dyDescent="0.25">
      <c r="A313" s="11"/>
      <c r="B313" s="11" t="s">
        <v>304</v>
      </c>
      <c r="C313" s="11"/>
      <c r="D313" s="11"/>
      <c r="E313" s="945" t="str">
        <f>IF('Org. contrôlé A'!M347=0," ",'Org. contrôlé A'!M347)</f>
        <v xml:space="preserve"> </v>
      </c>
      <c r="F313" s="946"/>
      <c r="G313" s="945" t="str">
        <f>'Org. contrôlé B'!M347</f>
        <v xml:space="preserve"> </v>
      </c>
      <c r="H313" s="946"/>
      <c r="I313" s="945" t="str">
        <f>'Org. contrôlé C'!M347</f>
        <v xml:space="preserve"> </v>
      </c>
      <c r="J313" s="946"/>
      <c r="K313" s="945" t="str">
        <f>'Org. contrôlé D'!M347</f>
        <v xml:space="preserve"> </v>
      </c>
      <c r="L313" s="946"/>
      <c r="M313" s="22"/>
      <c r="N313" s="984"/>
      <c r="O313" s="985"/>
      <c r="P313" s="941" t="str">
        <f>IF(+IF(E313=" ",0,E313)+IF(G313=" ",0,G313)+IF(I313=" ",0,I313)+IF(K313=" ",0,K313)-IF(N313=" ",0,N313)=0," ",+IF(E313=" ",0,E313)+IF(G313=" ",0,G313)+IF(I313=" ",0,I313)+IF(K313=" ",0,K313)-IF(N313=" ",0,N313))</f>
        <v xml:space="preserve"> </v>
      </c>
      <c r="Q313" s="942"/>
    </row>
    <row r="314" spans="1:17" x14ac:dyDescent="0.25">
      <c r="A314" s="11" t="s">
        <v>7</v>
      </c>
      <c r="B314" s="11"/>
      <c r="C314" s="14"/>
      <c r="D314" s="13"/>
      <c r="E314" s="817"/>
      <c r="F314" s="787"/>
      <c r="G314" s="817"/>
      <c r="H314" s="787"/>
      <c r="I314" s="817"/>
      <c r="J314" s="787"/>
      <c r="K314" s="817"/>
      <c r="L314" s="787"/>
      <c r="M314" s="31"/>
      <c r="N314" s="990"/>
      <c r="O314" s="991"/>
      <c r="P314" s="817"/>
      <c r="Q314" s="787"/>
    </row>
    <row r="315" spans="1:17" x14ac:dyDescent="0.25">
      <c r="B315" s="809" t="s">
        <v>135</v>
      </c>
      <c r="C315" s="809"/>
      <c r="D315" s="994"/>
      <c r="E315" s="817"/>
      <c r="F315" s="787"/>
      <c r="G315" s="817"/>
      <c r="H315" s="787"/>
      <c r="I315" s="817"/>
      <c r="J315" s="787"/>
      <c r="K315" s="817"/>
      <c r="L315" s="787"/>
      <c r="M315" s="31"/>
      <c r="N315" s="990"/>
      <c r="O315" s="991"/>
      <c r="P315" s="817"/>
      <c r="Q315" s="787"/>
    </row>
    <row r="316" spans="1:17" x14ac:dyDescent="0.25">
      <c r="B316" s="11"/>
      <c r="C316" s="14" t="s">
        <v>136</v>
      </c>
      <c r="D316" s="13"/>
      <c r="E316" s="945" t="str">
        <f>IF('Org. contrôlé A'!M350=0," ",'Org. contrôlé A'!M350)</f>
        <v xml:space="preserve"> </v>
      </c>
      <c r="F316" s="946"/>
      <c r="G316" s="945" t="str">
        <f>'Org. contrôlé B'!M350</f>
        <v xml:space="preserve"> </v>
      </c>
      <c r="H316" s="946"/>
      <c r="I316" s="945" t="str">
        <f>'Org. contrôlé C'!M350</f>
        <v xml:space="preserve"> </v>
      </c>
      <c r="J316" s="946"/>
      <c r="K316" s="945" t="str">
        <f>'Org. contrôlé D'!M350</f>
        <v xml:space="preserve"> </v>
      </c>
      <c r="L316" s="946"/>
      <c r="M316" s="22"/>
      <c r="N316" s="984"/>
      <c r="O316" s="985"/>
      <c r="P316" s="941" t="str">
        <f>IF(+IF(E316=" ",0,E316)+IF(G316=" ",0,G316)+IF(I316=" ",0,I316)+IF(K316=" ",0,K316)-IF(N316=" ",0,N316)=0," ",+IF(E316=" ",0,E316)+IF(G316=" ",0,G316)+IF(I316=" ",0,I316)+IF(K316=" ",0,K316)-IF(N316=" ",0,N316))</f>
        <v xml:space="preserve"> </v>
      </c>
      <c r="Q316" s="942"/>
    </row>
    <row r="317" spans="1:17" x14ac:dyDescent="0.25">
      <c r="B317" s="74"/>
      <c r="C317" s="74" t="s">
        <v>137</v>
      </c>
      <c r="D317" s="75"/>
      <c r="E317" s="945" t="str">
        <f>IF('Org. contrôlé A'!M351=0," ",'Org. contrôlé A'!M351)</f>
        <v xml:space="preserve"> </v>
      </c>
      <c r="F317" s="946"/>
      <c r="G317" s="945" t="str">
        <f>'Org. contrôlé B'!M351</f>
        <v xml:space="preserve"> </v>
      </c>
      <c r="H317" s="946"/>
      <c r="I317" s="945" t="str">
        <f>'Org. contrôlé C'!M351</f>
        <v xml:space="preserve"> </v>
      </c>
      <c r="J317" s="946"/>
      <c r="K317" s="945" t="str">
        <f>'Org. contrôlé D'!M351</f>
        <v xml:space="preserve"> </v>
      </c>
      <c r="L317" s="946"/>
      <c r="M317" s="22"/>
      <c r="N317" s="984"/>
      <c r="O317" s="985"/>
      <c r="P317" s="941" t="str">
        <f>IF(+IF(E317=" ",0,E317)+IF(G317=" ",0,G317)+IF(I317=" ",0,I317)+IF(K317=" ",0,K317)-IF(N317=" ",0,N317)=0," ",+IF(E317=" ",0,E317)+IF(G317=" ",0,G317)+IF(I317=" ",0,I317)+IF(K317=" ",0,K317)-IF(N317=" ",0,N317))</f>
        <v xml:space="preserve"> </v>
      </c>
      <c r="Q317" s="942"/>
    </row>
    <row r="318" spans="1:17" x14ac:dyDescent="0.25">
      <c r="B318" s="74"/>
      <c r="C318" s="74" t="s">
        <v>138</v>
      </c>
      <c r="D318" s="75"/>
      <c r="E318" s="945" t="str">
        <f>IF('Org. contrôlé A'!M352=0," ",'Org. contrôlé A'!M352)</f>
        <v xml:space="preserve"> </v>
      </c>
      <c r="F318" s="946"/>
      <c r="G318" s="945" t="str">
        <f>'Org. contrôlé B'!M352</f>
        <v xml:space="preserve"> </v>
      </c>
      <c r="H318" s="946"/>
      <c r="I318" s="945" t="str">
        <f>'Org. contrôlé C'!M352</f>
        <v xml:space="preserve"> </v>
      </c>
      <c r="J318" s="946"/>
      <c r="K318" s="945" t="str">
        <f>'Org. contrôlé D'!M352</f>
        <v xml:space="preserve"> </v>
      </c>
      <c r="L318" s="946"/>
      <c r="M318" s="22"/>
      <c r="N318" s="995"/>
      <c r="O318" s="996"/>
      <c r="P318" s="941" t="str">
        <f>IF(+IF(E318=" ",0,E318)+IF(G318=" ",0,G318)+IF(I318=" ",0,I318)+IF(K318=" ",0,K318)-IF(N318=" ",0,N318)=0," ",+IF(E318=" ",0,E318)+IF(G318=" ",0,G318)+IF(I318=" ",0,I318)+IF(K318=" ",0,K318)-IF(N318=" ",0,N318))</f>
        <v xml:space="preserve"> </v>
      </c>
      <c r="Q318" s="942"/>
    </row>
    <row r="319" spans="1:17" x14ac:dyDescent="0.25">
      <c r="B319" s="74"/>
      <c r="C319" s="74" t="s">
        <v>139</v>
      </c>
      <c r="D319" s="75"/>
      <c r="E319" s="945" t="str">
        <f>IF('Org. contrôlé A'!M353=0," ",'Org. contrôlé A'!M353)</f>
        <v xml:space="preserve"> </v>
      </c>
      <c r="F319" s="946"/>
      <c r="G319" s="945" t="str">
        <f>'Org. contrôlé B'!M353</f>
        <v xml:space="preserve"> </v>
      </c>
      <c r="H319" s="946"/>
      <c r="I319" s="945" t="str">
        <f>'Org. contrôlé C'!M353</f>
        <v xml:space="preserve"> </v>
      </c>
      <c r="J319" s="946"/>
      <c r="K319" s="945" t="str">
        <f>'Org. contrôlé D'!M353</f>
        <v xml:space="preserve"> </v>
      </c>
      <c r="L319" s="946"/>
      <c r="M319" s="22"/>
      <c r="N319" s="984"/>
      <c r="O319" s="985"/>
      <c r="P319" s="941" t="str">
        <f>IF(+IF(E319=" ",0,E319)+IF(G319=" ",0,G319)+IF(I319=" ",0,I319)+IF(K319=" ",0,K319)-IF(N319=" ",0,N319)=0," ",+IF(E319=" ",0,E319)+IF(G319=" ",0,G319)+IF(I319=" ",0,I319)+IF(K319=" ",0,K319)-IF(N319=" ",0,N319))</f>
        <v xml:space="preserve"> </v>
      </c>
      <c r="Q319" s="942"/>
    </row>
    <row r="320" spans="1:17" x14ac:dyDescent="0.25">
      <c r="B320" s="74" t="s">
        <v>140</v>
      </c>
      <c r="C320" s="74"/>
      <c r="D320" s="75"/>
      <c r="E320" s="945" t="str">
        <f>IF('Org. contrôlé A'!M354=0," ",'Org. contrôlé A'!M354)</f>
        <v xml:space="preserve"> </v>
      </c>
      <c r="F320" s="946"/>
      <c r="G320" s="945" t="str">
        <f>'Org. contrôlé B'!M354</f>
        <v xml:space="preserve"> </v>
      </c>
      <c r="H320" s="946"/>
      <c r="I320" s="945" t="str">
        <f>'Org. contrôlé C'!M354</f>
        <v xml:space="preserve"> </v>
      </c>
      <c r="J320" s="946"/>
      <c r="K320" s="945" t="str">
        <f>'Org. contrôlé D'!M354</f>
        <v xml:space="preserve"> </v>
      </c>
      <c r="L320" s="946"/>
      <c r="M320" s="22"/>
      <c r="N320" s="984"/>
      <c r="O320" s="985"/>
      <c r="P320" s="941" t="str">
        <f>IF(+IF(E320=" ",0,E320)+IF(G320=" ",0,G320)+IF(I320=" ",0,I320)+IF(K320=" ",0,K320)-IF(N320=" ",0,N320)=0," ",+IF(E320=" ",0,E320)+IF(G320=" ",0,G320)+IF(I320=" ",0,I320)+IF(K320=" ",0,K320)-IF(N320=" ",0,N320))</f>
        <v xml:space="preserve"> </v>
      </c>
      <c r="Q320" s="942"/>
    </row>
    <row r="321" spans="1:17" x14ac:dyDescent="0.25">
      <c r="A321" s="11" t="s">
        <v>141</v>
      </c>
      <c r="B321" s="74"/>
      <c r="C321" s="74"/>
      <c r="D321" s="75"/>
      <c r="E321" s="817"/>
      <c r="F321" s="787"/>
      <c r="G321" s="817"/>
      <c r="H321" s="787"/>
      <c r="I321" s="817"/>
      <c r="J321" s="787"/>
      <c r="K321" s="817"/>
      <c r="L321" s="787"/>
      <c r="M321" s="31"/>
      <c r="N321" s="990"/>
      <c r="O321" s="991"/>
      <c r="P321" s="817"/>
      <c r="Q321" s="787"/>
    </row>
    <row r="322" spans="1:17" x14ac:dyDescent="0.25">
      <c r="B322" s="11" t="s">
        <v>142</v>
      </c>
      <c r="C322" s="11"/>
      <c r="D322" s="13"/>
      <c r="E322" s="817"/>
      <c r="F322" s="787"/>
      <c r="G322" s="817"/>
      <c r="H322" s="787"/>
      <c r="I322" s="817"/>
      <c r="J322" s="787"/>
      <c r="K322" s="817"/>
      <c r="L322" s="787"/>
      <c r="M322" s="31"/>
      <c r="N322" s="990"/>
      <c r="O322" s="991"/>
      <c r="P322" s="817"/>
      <c r="Q322" s="787"/>
    </row>
    <row r="323" spans="1:17" x14ac:dyDescent="0.25">
      <c r="B323" s="11"/>
      <c r="C323" s="11" t="s">
        <v>32</v>
      </c>
      <c r="D323" s="13"/>
      <c r="E323" s="945" t="str">
        <f>IF('Org. contrôlé A'!M357=0," ",'Org. contrôlé A'!M357)</f>
        <v xml:space="preserve"> </v>
      </c>
      <c r="F323" s="946"/>
      <c r="G323" s="945" t="str">
        <f>'Org. contrôlé B'!M357</f>
        <v xml:space="preserve"> </v>
      </c>
      <c r="H323" s="946"/>
      <c r="I323" s="945" t="str">
        <f>'Org. contrôlé C'!M357</f>
        <v xml:space="preserve"> </v>
      </c>
      <c r="J323" s="946"/>
      <c r="K323" s="945" t="str">
        <f>'Org. contrôlé D'!M357</f>
        <v xml:space="preserve"> </v>
      </c>
      <c r="L323" s="946"/>
      <c r="M323" s="22"/>
      <c r="N323" s="984"/>
      <c r="O323" s="985"/>
      <c r="P323" s="941" t="str">
        <f>IF(+IF(E323=" ",0,E323)+IF(G323=" ",0,G323)+IF(I323=" ",0,I323)+IF(K323=" ",0,K323)-IF(N323=" ",0,N323)=0," ",+IF(E323=" ",0,E323)+IF(G323=" ",0,G323)+IF(I323=" ",0,I323)+IF(K323=" ",0,K323)-IF(N323=" ",0,N323))</f>
        <v xml:space="preserve"> </v>
      </c>
      <c r="Q323" s="942"/>
    </row>
    <row r="324" spans="1:17" x14ac:dyDescent="0.25">
      <c r="B324" s="11"/>
      <c r="C324" s="275" t="s">
        <v>22</v>
      </c>
      <c r="D324" s="277"/>
      <c r="E324" s="945" t="str">
        <f>IF('Org. contrôlé A'!M358=0," ",'Org. contrôlé A'!M358)</f>
        <v xml:space="preserve"> </v>
      </c>
      <c r="F324" s="946"/>
      <c r="G324" s="945" t="str">
        <f>'Org. contrôlé B'!M358</f>
        <v xml:space="preserve"> </v>
      </c>
      <c r="H324" s="946"/>
      <c r="I324" s="945" t="str">
        <f>'Org. contrôlé C'!M358</f>
        <v xml:space="preserve"> </v>
      </c>
      <c r="J324" s="946"/>
      <c r="K324" s="945" t="str">
        <f>'Org. contrôlé D'!M358</f>
        <v xml:space="preserve"> </v>
      </c>
      <c r="L324" s="946"/>
      <c r="M324" s="22"/>
      <c r="N324" s="984"/>
      <c r="O324" s="985"/>
      <c r="P324" s="941" t="str">
        <f>IF(+IF(E324=" ",0,E324)+IF(G324=" ",0,G324)+IF(I324=" ",0,I324)+IF(K324=" ",0,K324)-IF(N324=" ",0,N324)=0," ",+IF(E324=" ",0,E324)+IF(G324=" ",0,G324)+IF(I324=" ",0,I324)+IF(K324=" ",0,K324)-IF(N324=" ",0,N324))</f>
        <v xml:space="preserve"> </v>
      </c>
      <c r="Q324" s="942"/>
    </row>
    <row r="325" spans="1:17" x14ac:dyDescent="0.25">
      <c r="B325" s="11"/>
      <c r="C325" s="275" t="s">
        <v>101</v>
      </c>
      <c r="D325" s="277"/>
      <c r="E325" s="945" t="str">
        <f>IF('Org. contrôlé A'!M359=0," ",'Org. contrôlé A'!M359)</f>
        <v xml:space="preserve"> </v>
      </c>
      <c r="F325" s="946"/>
      <c r="G325" s="945" t="str">
        <f>'Org. contrôlé B'!M359</f>
        <v xml:space="preserve"> </v>
      </c>
      <c r="H325" s="946"/>
      <c r="I325" s="945" t="str">
        <f>'Org. contrôlé C'!M359</f>
        <v xml:space="preserve"> </v>
      </c>
      <c r="J325" s="946"/>
      <c r="K325" s="945" t="str">
        <f>'Org. contrôlé D'!M359</f>
        <v xml:space="preserve"> </v>
      </c>
      <c r="L325" s="946"/>
      <c r="M325" s="22"/>
      <c r="N325" s="984"/>
      <c r="O325" s="985"/>
      <c r="P325" s="941" t="str">
        <f>IF(+IF(E325=" ",0,E325)+IF(G325=" ",0,G325)+IF(I325=" ",0,I325)+IF(K325=" ",0,K325)-IF(N325=" ",0,N325)=0," ",+IF(E325=" ",0,E325)+IF(G325=" ",0,G325)+IF(I325=" ",0,I325)+IF(K325=" ",0,K325)-IF(N325=" ",0,N325))</f>
        <v xml:space="preserve"> </v>
      </c>
      <c r="Q325" s="942"/>
    </row>
    <row r="326" spans="1:17" x14ac:dyDescent="0.25">
      <c r="B326" s="11" t="s">
        <v>143</v>
      </c>
      <c r="C326" s="275"/>
      <c r="D326" s="277"/>
      <c r="E326" s="817"/>
      <c r="F326" s="787"/>
      <c r="G326" s="817"/>
      <c r="H326" s="787"/>
      <c r="I326" s="817"/>
      <c r="J326" s="787"/>
      <c r="K326" s="817"/>
      <c r="L326" s="787"/>
      <c r="M326" s="31"/>
      <c r="N326" s="990"/>
      <c r="O326" s="991"/>
      <c r="P326" s="817"/>
      <c r="Q326" s="787"/>
    </row>
    <row r="327" spans="1:17" x14ac:dyDescent="0.25">
      <c r="B327" s="11"/>
      <c r="C327" s="275" t="s">
        <v>22</v>
      </c>
      <c r="D327" s="277"/>
      <c r="E327" s="945" t="str">
        <f>IF('Org. contrôlé A'!M361=0," ",'Org. contrôlé A'!M361)</f>
        <v xml:space="preserve"> </v>
      </c>
      <c r="F327" s="946"/>
      <c r="G327" s="945" t="str">
        <f>'Org. contrôlé B'!M361</f>
        <v xml:space="preserve"> </v>
      </c>
      <c r="H327" s="946"/>
      <c r="I327" s="945" t="str">
        <f>'Org. contrôlé C'!M361</f>
        <v xml:space="preserve"> </v>
      </c>
      <c r="J327" s="946"/>
      <c r="K327" s="945" t="str">
        <f>'Org. contrôlé D'!M361</f>
        <v xml:space="preserve"> </v>
      </c>
      <c r="L327" s="946"/>
      <c r="M327" s="22"/>
      <c r="N327" s="984"/>
      <c r="O327" s="985"/>
      <c r="P327" s="941" t="str">
        <f>IF(+IF(E327=" ",0,E327)+IF(G327=" ",0,G327)+IF(I327=" ",0,I327)+IF(K327=" ",0,K327)-IF(N327=" ",0,N327)=0," ",+IF(E327=" ",0,E327)+IF(G327=" ",0,G327)+IF(I327=" ",0,I327)+IF(K327=" ",0,K327)-IF(N327=" ",0,N327))</f>
        <v xml:space="preserve"> </v>
      </c>
      <c r="Q327" s="942"/>
    </row>
    <row r="328" spans="1:17" x14ac:dyDescent="0.25">
      <c r="B328" s="11"/>
      <c r="C328" s="275" t="s">
        <v>101</v>
      </c>
      <c r="D328" s="277"/>
      <c r="E328" s="945" t="str">
        <f>IF('Org. contrôlé A'!M362=0," ",'Org. contrôlé A'!M362)</f>
        <v xml:space="preserve"> </v>
      </c>
      <c r="F328" s="946"/>
      <c r="G328" s="945" t="str">
        <f>'Org. contrôlé B'!M362</f>
        <v xml:space="preserve"> </v>
      </c>
      <c r="H328" s="946"/>
      <c r="I328" s="945" t="str">
        <f>'Org. contrôlé C'!M362</f>
        <v xml:space="preserve"> </v>
      </c>
      <c r="J328" s="946"/>
      <c r="K328" s="945" t="str">
        <f>'Org. contrôlé D'!M362</f>
        <v xml:space="preserve"> </v>
      </c>
      <c r="L328" s="946"/>
      <c r="M328" s="22"/>
      <c r="N328" s="984"/>
      <c r="O328" s="985"/>
      <c r="P328" s="941" t="str">
        <f>IF(+IF(E328=" ",0,E328)+IF(G328=" ",0,G328)+IF(I328=" ",0,I328)+IF(K328=" ",0,K328)-IF(N328=" ",0,N328)=0," ",+IF(E328=" ",0,E328)+IF(G328=" ",0,G328)+IF(I328=" ",0,I328)+IF(K328=" ",0,K328)-IF(N328=" ",0,N328))</f>
        <v xml:space="preserve"> </v>
      </c>
      <c r="Q328" s="942"/>
    </row>
    <row r="329" spans="1:17" x14ac:dyDescent="0.25">
      <c r="A329" s="11" t="s">
        <v>331</v>
      </c>
      <c r="B329" s="11"/>
      <c r="C329" s="11"/>
      <c r="D329" s="13"/>
      <c r="E329" s="817" t="str">
        <f>IF('Org. contrôlé A'!M363=0," ",'Org. contrôlé A'!M363)</f>
        <v xml:space="preserve"> </v>
      </c>
      <c r="F329" s="787"/>
      <c r="G329" s="817" t="str">
        <f>'Org. contrôlé B'!M363</f>
        <v xml:space="preserve"> </v>
      </c>
      <c r="H329" s="787"/>
      <c r="I329" s="817" t="str">
        <f>'Org. contrôlé C'!M363</f>
        <v xml:space="preserve"> </v>
      </c>
      <c r="J329" s="787"/>
      <c r="K329" s="817" t="str">
        <f>'Org. contrôlé D'!M363</f>
        <v xml:space="preserve"> </v>
      </c>
      <c r="L329" s="787"/>
      <c r="M329" s="213"/>
      <c r="N329" s="990"/>
      <c r="O329" s="991"/>
      <c r="P329" s="817" t="str">
        <f>IF(+IF(E329=" ",0,E329)+IF(G329=" ",0,G329)+IF(I329=" ",0,I329)+IF(K329=" ",0,K329)-IF(N329=" ",0,N329)=0," ",+IF(E329=" ",0,E329)+IF(G329=" ",0,G329)+IF(I329=" ",0,I329)+IF(K329=" ",0,K329)-IF(N329=" ",0,N329))</f>
        <v xml:space="preserve"> </v>
      </c>
      <c r="Q329" s="787"/>
    </row>
    <row r="330" spans="1:17" x14ac:dyDescent="0.25">
      <c r="A330" s="11"/>
      <c r="B330" s="11" t="s">
        <v>332</v>
      </c>
      <c r="C330" s="11"/>
      <c r="D330" s="13"/>
      <c r="E330" s="945" t="str">
        <f>IF('Org. contrôlé A'!M364=0," ",'Org. contrôlé A'!M364)</f>
        <v xml:space="preserve"> </v>
      </c>
      <c r="F330" s="946"/>
      <c r="G330" s="945" t="str">
        <f>'Org. contrôlé B'!M364</f>
        <v xml:space="preserve"> </v>
      </c>
      <c r="H330" s="946"/>
      <c r="I330" s="945" t="str">
        <f>'Org. contrôlé C'!M364</f>
        <v xml:space="preserve"> </v>
      </c>
      <c r="J330" s="946"/>
      <c r="K330" s="945" t="str">
        <f>'Org. contrôlé D'!M364</f>
        <v xml:space="preserve"> </v>
      </c>
      <c r="L330" s="946"/>
      <c r="M330" s="22"/>
      <c r="N330" s="984"/>
      <c r="O330" s="985"/>
      <c r="P330" s="941" t="str">
        <f>IF(+IF(E330=" ",0,E330)+IF(G330=" ",0,G330)+IF(I330=" ",0,I330)+IF(K330=" ",0,K330)-IF(N330=" ",0,N330)=0," ",+IF(E330=" ",0,E330)+IF(G330=" ",0,G330)+IF(I330=" ",0,I330)+IF(K330=" ",0,K330)-IF(N330=" ",0,N330))</f>
        <v xml:space="preserve"> </v>
      </c>
      <c r="Q330" s="942"/>
    </row>
    <row r="331" spans="1:17" x14ac:dyDescent="0.25">
      <c r="A331" s="11"/>
      <c r="B331" s="11" t="s">
        <v>319</v>
      </c>
      <c r="C331" s="11"/>
      <c r="D331" s="13"/>
      <c r="E331" s="945" t="str">
        <f>IF('Org. contrôlé A'!M365=0," ",'Org. contrôlé A'!M365)</f>
        <v xml:space="preserve"> </v>
      </c>
      <c r="F331" s="946"/>
      <c r="G331" s="945" t="str">
        <f>'Org. contrôlé B'!M365</f>
        <v xml:space="preserve"> </v>
      </c>
      <c r="H331" s="946"/>
      <c r="I331" s="945" t="str">
        <f>'Org. contrôlé C'!M365</f>
        <v xml:space="preserve"> </v>
      </c>
      <c r="J331" s="946"/>
      <c r="K331" s="945" t="str">
        <f>'Org. contrôlé D'!M365</f>
        <v xml:space="preserve"> </v>
      </c>
      <c r="L331" s="946"/>
      <c r="M331" s="22"/>
      <c r="N331" s="984"/>
      <c r="O331" s="985"/>
      <c r="P331" s="941" t="str">
        <f>IF(+IF(E331=" ",0,E331)+IF(G331=" ",0,G331)+IF(I331=" ",0,I331)+IF(K331=" ",0,K331)-IF(N331=" ",0,N331)=0," ",+IF(E331=" ",0,E331)+IF(G331=" ",0,G331)+IF(I331=" ",0,I331)+IF(K331=" ",0,K331)-IF(N331=" ",0,N331))</f>
        <v xml:space="preserve"> </v>
      </c>
      <c r="Q331" s="942"/>
    </row>
    <row r="332" spans="1:17" x14ac:dyDescent="0.25">
      <c r="A332" s="6" t="s">
        <v>101</v>
      </c>
      <c r="B332" s="11"/>
      <c r="C332" s="11"/>
      <c r="D332" s="13"/>
      <c r="E332" s="817"/>
      <c r="F332" s="787"/>
      <c r="G332" s="817"/>
      <c r="H332" s="787"/>
      <c r="I332" s="817"/>
      <c r="J332" s="787"/>
      <c r="K332" s="817"/>
      <c r="L332" s="787"/>
      <c r="M332" s="213"/>
      <c r="N332" s="990"/>
      <c r="O332" s="991"/>
      <c r="P332" s="817"/>
      <c r="Q332" s="787"/>
    </row>
    <row r="333" spans="1:17" x14ac:dyDescent="0.25">
      <c r="A333" s="16"/>
      <c r="B333" s="694" t="s">
        <v>167</v>
      </c>
      <c r="C333" s="694"/>
      <c r="D333" s="695"/>
      <c r="E333" s="945" t="str">
        <f>IF('Org. contrôlé A'!M367=0," ",'Org. contrôlé A'!M367)</f>
        <v xml:space="preserve"> </v>
      </c>
      <c r="F333" s="946"/>
      <c r="G333" s="945" t="str">
        <f>'Org. contrôlé B'!M367</f>
        <v xml:space="preserve"> </v>
      </c>
      <c r="H333" s="946"/>
      <c r="I333" s="945" t="str">
        <f>'Org. contrôlé C'!M367</f>
        <v xml:space="preserve"> </v>
      </c>
      <c r="J333" s="946"/>
      <c r="K333" s="945" t="str">
        <f>'Org. contrôlé D'!M367</f>
        <v xml:space="preserve"> </v>
      </c>
      <c r="L333" s="946"/>
      <c r="M333" s="24"/>
      <c r="N333" s="984"/>
      <c r="O333" s="985"/>
      <c r="P333" s="941" t="str">
        <f>IF(+IF(E333=" ",0,E333)+IF(G333=" ",0,G333)+IF(I333=" ",0,I333)+IF(K333=" ",0,K333)-IF(N333=" ",0,N333)=0," ",+IF(E333=" ",0,E333)+IF(G333=" ",0,G333)+IF(I333=" ",0,I333)+IF(K333=" ",0,K333)-IF(N333=" ",0,N333))</f>
        <v xml:space="preserve"> </v>
      </c>
      <c r="Q333" s="942"/>
    </row>
    <row r="334" spans="1:17" x14ac:dyDescent="0.25">
      <c r="A334" s="16"/>
      <c r="B334" s="694" t="s">
        <v>167</v>
      </c>
      <c r="C334" s="694"/>
      <c r="D334" s="695"/>
      <c r="E334" s="945" t="str">
        <f>IF('Org. contrôlé A'!M368=0," ",'Org. contrôlé A'!M368)</f>
        <v xml:space="preserve"> </v>
      </c>
      <c r="F334" s="946"/>
      <c r="G334" s="945" t="str">
        <f>'Org. contrôlé B'!M368</f>
        <v xml:space="preserve"> </v>
      </c>
      <c r="H334" s="946"/>
      <c r="I334" s="945" t="str">
        <f>'Org. contrôlé C'!M368</f>
        <v xml:space="preserve"> </v>
      </c>
      <c r="J334" s="946"/>
      <c r="K334" s="945" t="str">
        <f>'Org. contrôlé D'!M368</f>
        <v xml:space="preserve"> </v>
      </c>
      <c r="L334" s="946"/>
      <c r="M334" s="24"/>
      <c r="N334" s="984"/>
      <c r="O334" s="985"/>
      <c r="P334" s="941" t="str">
        <f>IF(+IF(E334=" ",0,E334)+IF(G334=" ",0,G334)+IF(I334=" ",0,I334)+IF(K334=" ",0,K334)-IF(N334=" ",0,N334)=0," ",+IF(E334=" ",0,E334)+IF(G334=" ",0,G334)+IF(I334=" ",0,I334)+IF(K334=" ",0,K334)-IF(N334=" ",0,N334))</f>
        <v xml:space="preserve"> </v>
      </c>
      <c r="Q334" s="942"/>
    </row>
    <row r="335" spans="1:17" x14ac:dyDescent="0.25">
      <c r="A335" s="114"/>
      <c r="B335" s="688" t="s">
        <v>167</v>
      </c>
      <c r="C335" s="688"/>
      <c r="D335" s="689"/>
      <c r="E335" s="945" t="str">
        <f>IF('Org. contrôlé A'!M369=0," ",'Org. contrôlé A'!M369)</f>
        <v xml:space="preserve"> </v>
      </c>
      <c r="F335" s="946"/>
      <c r="G335" s="945" t="str">
        <f>'Org. contrôlé B'!M369</f>
        <v xml:space="preserve"> </v>
      </c>
      <c r="H335" s="946"/>
      <c r="I335" s="945" t="str">
        <f>'Org. contrôlé C'!M369</f>
        <v xml:space="preserve"> </v>
      </c>
      <c r="J335" s="946"/>
      <c r="K335" s="945" t="str">
        <f>'Org. contrôlé D'!M369</f>
        <v xml:space="preserve"> </v>
      </c>
      <c r="L335" s="946"/>
      <c r="M335" s="24"/>
      <c r="N335" s="984"/>
      <c r="O335" s="985"/>
      <c r="P335" s="941" t="str">
        <f>IF(+IF(E335=" ",0,E335)+IF(G335=" ",0,G335)+IF(I335=" ",0,I335)+IF(K335=" ",0,K335)-IF(N335=" ",0,N335)=0," ",+IF(E335=" ",0,E335)+IF(G335=" ",0,G335)+IF(I335=" ",0,I335)+IF(K335=" ",0,K335)-IF(N335=" ",0,N335))</f>
        <v xml:space="preserve"> </v>
      </c>
      <c r="Q335" s="942"/>
    </row>
    <row r="336" spans="1:17" ht="12.75" customHeight="1" x14ac:dyDescent="0.25">
      <c r="A336" s="593" t="s">
        <v>144</v>
      </c>
      <c r="B336" s="593"/>
      <c r="C336" s="593"/>
      <c r="D336" s="594"/>
      <c r="E336" s="963">
        <f>SUM(E303:F335)</f>
        <v>0</v>
      </c>
      <c r="F336" s="964"/>
      <c r="G336" s="963">
        <f>SUM(G303:H335)</f>
        <v>0</v>
      </c>
      <c r="H336" s="964"/>
      <c r="I336" s="963">
        <f>SUM(I303:J335)</f>
        <v>0</v>
      </c>
      <c r="J336" s="964"/>
      <c r="K336" s="963">
        <f>SUM(K303:L335)</f>
        <v>0</v>
      </c>
      <c r="L336" s="964"/>
      <c r="M336" s="60"/>
      <c r="N336" s="965">
        <f>SUM(N303:O335)</f>
        <v>0</v>
      </c>
      <c r="O336" s="966"/>
      <c r="P336" s="963">
        <f>SUM(P303:Q335)</f>
        <v>0</v>
      </c>
      <c r="Q336" s="964"/>
    </row>
    <row r="337" spans="1:17" x14ac:dyDescent="0.25">
      <c r="A337" s="174" t="s">
        <v>145</v>
      </c>
      <c r="B337" s="174"/>
      <c r="C337" s="174"/>
      <c r="D337" s="174"/>
      <c r="E337" s="979">
        <f>SUM(E108:E118)</f>
        <v>0</v>
      </c>
      <c r="F337" s="980"/>
      <c r="G337" s="979">
        <f>SUM(G108:G118)</f>
        <v>0</v>
      </c>
      <c r="H337" s="980"/>
      <c r="I337" s="979">
        <f>SUM(I108:I118)</f>
        <v>0</v>
      </c>
      <c r="J337" s="980"/>
      <c r="K337" s="979">
        <f>SUM(K108:K118)</f>
        <v>0</v>
      </c>
      <c r="L337" s="980"/>
      <c r="M337" s="237"/>
      <c r="N337" s="981"/>
      <c r="O337" s="982"/>
      <c r="P337" s="979">
        <f>SUM(P108:P118)</f>
        <v>0</v>
      </c>
      <c r="Q337" s="980"/>
    </row>
    <row r="339" spans="1:17" s="113" customFormat="1" ht="14.15" customHeight="1" x14ac:dyDescent="0.3">
      <c r="A339" s="660" t="s">
        <v>351</v>
      </c>
      <c r="B339" s="660"/>
      <c r="C339" s="660"/>
      <c r="D339" s="660"/>
      <c r="E339" s="660"/>
      <c r="F339" s="660"/>
      <c r="G339" s="660"/>
      <c r="H339" s="660"/>
      <c r="I339" s="660"/>
      <c r="J339" s="660"/>
      <c r="K339" s="660"/>
      <c r="L339" s="660"/>
      <c r="M339" s="660"/>
      <c r="N339" s="660"/>
      <c r="O339" s="660"/>
      <c r="P339" s="660"/>
      <c r="Q339" s="660"/>
    </row>
  </sheetData>
  <mergeCells count="759">
    <mergeCell ref="N330:O330"/>
    <mergeCell ref="P330:Q330"/>
    <mergeCell ref="E329:F329"/>
    <mergeCell ref="G329:H329"/>
    <mergeCell ref="I329:J329"/>
    <mergeCell ref="K329:L329"/>
    <mergeCell ref="N329:O329"/>
    <mergeCell ref="P329:Q329"/>
    <mergeCell ref="E273:F273"/>
    <mergeCell ref="G273:H273"/>
    <mergeCell ref="I273:J273"/>
    <mergeCell ref="K273:L273"/>
    <mergeCell ref="N273:O273"/>
    <mergeCell ref="P273:Q273"/>
    <mergeCell ref="G233:H233"/>
    <mergeCell ref="E231:F231"/>
    <mergeCell ref="G231:H231"/>
    <mergeCell ref="I231:J231"/>
    <mergeCell ref="N235:O235"/>
    <mergeCell ref="P235:Q235"/>
    <mergeCell ref="A270:D270"/>
    <mergeCell ref="E307:F307"/>
    <mergeCell ref="G307:H307"/>
    <mergeCell ref="I307:J307"/>
    <mergeCell ref="K307:L307"/>
    <mergeCell ref="N307:O307"/>
    <mergeCell ref="P307:Q307"/>
    <mergeCell ref="E306:F306"/>
    <mergeCell ref="I304:J304"/>
    <mergeCell ref="K304:L304"/>
    <mergeCell ref="N304:O304"/>
    <mergeCell ref="P304:Q304"/>
    <mergeCell ref="E305:F305"/>
    <mergeCell ref="G305:H305"/>
    <mergeCell ref="I305:J305"/>
    <mergeCell ref="K305:L305"/>
    <mergeCell ref="N305:O305"/>
    <mergeCell ref="P305:Q305"/>
    <mergeCell ref="G311:H311"/>
    <mergeCell ref="G312:H312"/>
    <mergeCell ref="G313:H313"/>
    <mergeCell ref="I311:J311"/>
    <mergeCell ref="K313:L313"/>
    <mergeCell ref="N311:O311"/>
    <mergeCell ref="N312:O312"/>
    <mergeCell ref="N313:O313"/>
    <mergeCell ref="P311:Q311"/>
    <mergeCell ref="P312:Q312"/>
    <mergeCell ref="P313:Q313"/>
    <mergeCell ref="K337:L337"/>
    <mergeCell ref="K325:L325"/>
    <mergeCell ref="K326:L326"/>
    <mergeCell ref="K331:L331"/>
    <mergeCell ref="K332:L332"/>
    <mergeCell ref="K333:L333"/>
    <mergeCell ref="K334:L334"/>
    <mergeCell ref="K327:L327"/>
    <mergeCell ref="E328:F328"/>
    <mergeCell ref="G328:H328"/>
    <mergeCell ref="I328:J328"/>
    <mergeCell ref="K328:L328"/>
    <mergeCell ref="E330:F330"/>
    <mergeCell ref="G330:H330"/>
    <mergeCell ref="I330:J330"/>
    <mergeCell ref="K330:L330"/>
    <mergeCell ref="A339:Q339"/>
    <mergeCell ref="B279:D279"/>
    <mergeCell ref="E279:F279"/>
    <mergeCell ref="G279:H279"/>
    <mergeCell ref="I279:J279"/>
    <mergeCell ref="N279:O279"/>
    <mergeCell ref="P279:Q279"/>
    <mergeCell ref="E280:F280"/>
    <mergeCell ref="G280:H280"/>
    <mergeCell ref="I280:J280"/>
    <mergeCell ref="K279:L279"/>
    <mergeCell ref="K280:L280"/>
    <mergeCell ref="K281:L281"/>
    <mergeCell ref="E324:F324"/>
    <mergeCell ref="G324:H324"/>
    <mergeCell ref="I324:J324"/>
    <mergeCell ref="K324:L324"/>
    <mergeCell ref="E323:F323"/>
    <mergeCell ref="K282:L282"/>
    <mergeCell ref="K283:L283"/>
    <mergeCell ref="K284:L284"/>
    <mergeCell ref="K285:L285"/>
    <mergeCell ref="K286:L286"/>
    <mergeCell ref="K294:L294"/>
    <mergeCell ref="E337:F337"/>
    <mergeCell ref="G337:H337"/>
    <mergeCell ref="I337:J337"/>
    <mergeCell ref="N337:O337"/>
    <mergeCell ref="P337:Q337"/>
    <mergeCell ref="N280:O280"/>
    <mergeCell ref="P280:Q280"/>
    <mergeCell ref="E281:F281"/>
    <mergeCell ref="G281:H281"/>
    <mergeCell ref="I281:J281"/>
    <mergeCell ref="E300:L300"/>
    <mergeCell ref="B296:Q296"/>
    <mergeCell ref="A297:Q297"/>
    <mergeCell ref="A299:Q299"/>
    <mergeCell ref="A300:D301"/>
    <mergeCell ref="P300:Q301"/>
    <mergeCell ref="P294:Q294"/>
    <mergeCell ref="A294:D294"/>
    <mergeCell ref="E294:F294"/>
    <mergeCell ref="A292:D292"/>
    <mergeCell ref="M300:O301"/>
    <mergeCell ref="K318:L318"/>
    <mergeCell ref="K319:L319"/>
    <mergeCell ref="K320:L320"/>
    <mergeCell ref="B334:D334"/>
    <mergeCell ref="E334:F334"/>
    <mergeCell ref="G334:H334"/>
    <mergeCell ref="I334:J334"/>
    <mergeCell ref="N334:O334"/>
    <mergeCell ref="P334:Q334"/>
    <mergeCell ref="P335:Q335"/>
    <mergeCell ref="A336:D336"/>
    <mergeCell ref="E336:F336"/>
    <mergeCell ref="G336:H336"/>
    <mergeCell ref="I336:J336"/>
    <mergeCell ref="N336:O336"/>
    <mergeCell ref="P336:Q336"/>
    <mergeCell ref="B335:D335"/>
    <mergeCell ref="E335:F335"/>
    <mergeCell ref="G335:H335"/>
    <mergeCell ref="K335:L335"/>
    <mergeCell ref="K336:L336"/>
    <mergeCell ref="P281:Q281"/>
    <mergeCell ref="E332:F332"/>
    <mergeCell ref="G332:H332"/>
    <mergeCell ref="I332:J332"/>
    <mergeCell ref="N332:O332"/>
    <mergeCell ref="I335:J335"/>
    <mergeCell ref="N335:O335"/>
    <mergeCell ref="N281:O281"/>
    <mergeCell ref="P333:Q333"/>
    <mergeCell ref="K321:L321"/>
    <mergeCell ref="K293:L293"/>
    <mergeCell ref="N293:O293"/>
    <mergeCell ref="I312:J312"/>
    <mergeCell ref="I313:J313"/>
    <mergeCell ref="K323:L323"/>
    <mergeCell ref="N328:O328"/>
    <mergeCell ref="P328:Q328"/>
    <mergeCell ref="E292:F292"/>
    <mergeCell ref="G292:H292"/>
    <mergeCell ref="I292:J292"/>
    <mergeCell ref="K292:L292"/>
    <mergeCell ref="N292:O292"/>
    <mergeCell ref="E293:F293"/>
    <mergeCell ref="G293:H293"/>
    <mergeCell ref="P332:Q332"/>
    <mergeCell ref="E331:F331"/>
    <mergeCell ref="G331:H331"/>
    <mergeCell ref="I331:J331"/>
    <mergeCell ref="N331:O331"/>
    <mergeCell ref="P331:Q331"/>
    <mergeCell ref="B333:D333"/>
    <mergeCell ref="E333:F333"/>
    <mergeCell ref="G333:H333"/>
    <mergeCell ref="I333:J333"/>
    <mergeCell ref="N333:O333"/>
    <mergeCell ref="E326:F326"/>
    <mergeCell ref="G326:H326"/>
    <mergeCell ref="I326:J326"/>
    <mergeCell ref="N326:O326"/>
    <mergeCell ref="P326:Q326"/>
    <mergeCell ref="E325:F325"/>
    <mergeCell ref="G325:H325"/>
    <mergeCell ref="I325:J325"/>
    <mergeCell ref="N325:O325"/>
    <mergeCell ref="P325:Q325"/>
    <mergeCell ref="G323:H323"/>
    <mergeCell ref="I323:J323"/>
    <mergeCell ref="N323:O323"/>
    <mergeCell ref="P323:Q323"/>
    <mergeCell ref="E322:F322"/>
    <mergeCell ref="G322:H322"/>
    <mergeCell ref="I322:J322"/>
    <mergeCell ref="N322:O322"/>
    <mergeCell ref="P322:Q322"/>
    <mergeCell ref="K322:L322"/>
    <mergeCell ref="E321:F321"/>
    <mergeCell ref="G321:H321"/>
    <mergeCell ref="I321:J321"/>
    <mergeCell ref="N321:O321"/>
    <mergeCell ref="P321:Q321"/>
    <mergeCell ref="E320:F320"/>
    <mergeCell ref="G320:H320"/>
    <mergeCell ref="I320:J320"/>
    <mergeCell ref="N320:O320"/>
    <mergeCell ref="P320:Q320"/>
    <mergeCell ref="E319:F319"/>
    <mergeCell ref="G319:H319"/>
    <mergeCell ref="I319:J319"/>
    <mergeCell ref="E317:F317"/>
    <mergeCell ref="G317:H317"/>
    <mergeCell ref="I317:J317"/>
    <mergeCell ref="N319:O319"/>
    <mergeCell ref="P319:Q319"/>
    <mergeCell ref="E318:F318"/>
    <mergeCell ref="G318:H318"/>
    <mergeCell ref="I318:J318"/>
    <mergeCell ref="N318:O318"/>
    <mergeCell ref="P318:Q318"/>
    <mergeCell ref="E316:F316"/>
    <mergeCell ref="G316:H316"/>
    <mergeCell ref="I316:J316"/>
    <mergeCell ref="N316:O316"/>
    <mergeCell ref="P316:Q316"/>
    <mergeCell ref="N315:O315"/>
    <mergeCell ref="K315:L315"/>
    <mergeCell ref="K316:L316"/>
    <mergeCell ref="K317:L317"/>
    <mergeCell ref="E309:F309"/>
    <mergeCell ref="G309:H309"/>
    <mergeCell ref="I309:J309"/>
    <mergeCell ref="N309:O309"/>
    <mergeCell ref="P309:Q309"/>
    <mergeCell ref="K309:L309"/>
    <mergeCell ref="E310:F310"/>
    <mergeCell ref="G310:H310"/>
    <mergeCell ref="B315:D315"/>
    <mergeCell ref="E315:F315"/>
    <mergeCell ref="G315:H315"/>
    <mergeCell ref="I315:J315"/>
    <mergeCell ref="E314:F314"/>
    <mergeCell ref="G314:H314"/>
    <mergeCell ref="P315:Q315"/>
    <mergeCell ref="I310:J310"/>
    <mergeCell ref="K310:L310"/>
    <mergeCell ref="N310:O310"/>
    <mergeCell ref="P310:Q310"/>
    <mergeCell ref="E311:F311"/>
    <mergeCell ref="E312:F312"/>
    <mergeCell ref="K311:L311"/>
    <mergeCell ref="K312:L312"/>
    <mergeCell ref="E313:F313"/>
    <mergeCell ref="A302:D302"/>
    <mergeCell ref="E302:F302"/>
    <mergeCell ref="G302:H302"/>
    <mergeCell ref="I302:J302"/>
    <mergeCell ref="K301:L301"/>
    <mergeCell ref="K302:L302"/>
    <mergeCell ref="E301:F301"/>
    <mergeCell ref="G301:H301"/>
    <mergeCell ref="E308:F308"/>
    <mergeCell ref="G308:H308"/>
    <mergeCell ref="I308:J308"/>
    <mergeCell ref="K308:L308"/>
    <mergeCell ref="G306:H306"/>
    <mergeCell ref="I306:J306"/>
    <mergeCell ref="K306:L306"/>
    <mergeCell ref="E303:F303"/>
    <mergeCell ref="G303:H303"/>
    <mergeCell ref="I303:J303"/>
    <mergeCell ref="E304:F304"/>
    <mergeCell ref="G304:H304"/>
    <mergeCell ref="N324:O324"/>
    <mergeCell ref="P324:Q324"/>
    <mergeCell ref="N303:O303"/>
    <mergeCell ref="P303:Q303"/>
    <mergeCell ref="I301:J301"/>
    <mergeCell ref="K303:L303"/>
    <mergeCell ref="I314:J314"/>
    <mergeCell ref="N314:O314"/>
    <mergeCell ref="P314:Q314"/>
    <mergeCell ref="K314:L314"/>
    <mergeCell ref="N308:O308"/>
    <mergeCell ref="P308:Q308"/>
    <mergeCell ref="N302:O302"/>
    <mergeCell ref="P302:Q302"/>
    <mergeCell ref="N317:O317"/>
    <mergeCell ref="P317:Q317"/>
    <mergeCell ref="N306:O306"/>
    <mergeCell ref="P306:Q306"/>
    <mergeCell ref="G294:H294"/>
    <mergeCell ref="I294:J294"/>
    <mergeCell ref="N294:O294"/>
    <mergeCell ref="P290:Q290"/>
    <mergeCell ref="A291:D291"/>
    <mergeCell ref="E291:F291"/>
    <mergeCell ref="G291:H291"/>
    <mergeCell ref="I291:J291"/>
    <mergeCell ref="N291:O291"/>
    <mergeCell ref="P291:Q291"/>
    <mergeCell ref="A293:D293"/>
    <mergeCell ref="I293:J293"/>
    <mergeCell ref="P293:Q293"/>
    <mergeCell ref="P292:Q292"/>
    <mergeCell ref="K291:L291"/>
    <mergeCell ref="P288:Q288"/>
    <mergeCell ref="B289:D289"/>
    <mergeCell ref="E289:F289"/>
    <mergeCell ref="G289:H289"/>
    <mergeCell ref="I289:J289"/>
    <mergeCell ref="N289:O289"/>
    <mergeCell ref="P289:Q289"/>
    <mergeCell ref="B288:D288"/>
    <mergeCell ref="E288:F288"/>
    <mergeCell ref="A290:D290"/>
    <mergeCell ref="E290:F290"/>
    <mergeCell ref="G290:H290"/>
    <mergeCell ref="I290:J290"/>
    <mergeCell ref="N290:O290"/>
    <mergeCell ref="K290:L290"/>
    <mergeCell ref="K289:L289"/>
    <mergeCell ref="N285:O285"/>
    <mergeCell ref="P285:Q285"/>
    <mergeCell ref="G288:H288"/>
    <mergeCell ref="I288:J288"/>
    <mergeCell ref="N288:O288"/>
    <mergeCell ref="E286:F286"/>
    <mergeCell ref="G286:H286"/>
    <mergeCell ref="I286:J286"/>
    <mergeCell ref="N286:O286"/>
    <mergeCell ref="K288:L288"/>
    <mergeCell ref="E282:F282"/>
    <mergeCell ref="G282:H282"/>
    <mergeCell ref="I282:J282"/>
    <mergeCell ref="N282:O282"/>
    <mergeCell ref="P282:Q282"/>
    <mergeCell ref="E327:F327"/>
    <mergeCell ref="G327:H327"/>
    <mergeCell ref="I327:J327"/>
    <mergeCell ref="N327:O327"/>
    <mergeCell ref="P327:Q327"/>
    <mergeCell ref="E284:F284"/>
    <mergeCell ref="G284:H284"/>
    <mergeCell ref="I284:J284"/>
    <mergeCell ref="N284:O284"/>
    <mergeCell ref="P284:Q284"/>
    <mergeCell ref="E283:F283"/>
    <mergeCell ref="G283:H283"/>
    <mergeCell ref="I283:J283"/>
    <mergeCell ref="N283:O283"/>
    <mergeCell ref="P283:Q283"/>
    <mergeCell ref="P286:Q286"/>
    <mergeCell ref="E285:F285"/>
    <mergeCell ref="G285:H285"/>
    <mergeCell ref="I285:J285"/>
    <mergeCell ref="E278:F278"/>
    <mergeCell ref="G278:H278"/>
    <mergeCell ref="I278:J278"/>
    <mergeCell ref="N278:O278"/>
    <mergeCell ref="P278:Q278"/>
    <mergeCell ref="E277:F277"/>
    <mergeCell ref="G277:H277"/>
    <mergeCell ref="I277:J277"/>
    <mergeCell ref="N277:O277"/>
    <mergeCell ref="P277:Q277"/>
    <mergeCell ref="K277:L277"/>
    <mergeCell ref="K278:L278"/>
    <mergeCell ref="B276:D276"/>
    <mergeCell ref="E276:F276"/>
    <mergeCell ref="G276:H276"/>
    <mergeCell ref="I276:J276"/>
    <mergeCell ref="N276:O276"/>
    <mergeCell ref="P276:Q276"/>
    <mergeCell ref="A275:D275"/>
    <mergeCell ref="E275:F275"/>
    <mergeCell ref="G275:H275"/>
    <mergeCell ref="K276:L276"/>
    <mergeCell ref="I275:J275"/>
    <mergeCell ref="N275:O275"/>
    <mergeCell ref="E274:F274"/>
    <mergeCell ref="G274:H274"/>
    <mergeCell ref="I274:J274"/>
    <mergeCell ref="N274:O274"/>
    <mergeCell ref="K274:L274"/>
    <mergeCell ref="K275:L275"/>
    <mergeCell ref="P275:Q275"/>
    <mergeCell ref="P274:Q274"/>
    <mergeCell ref="E271:F271"/>
    <mergeCell ref="G271:H271"/>
    <mergeCell ref="I271:J271"/>
    <mergeCell ref="N271:O271"/>
    <mergeCell ref="P271:Q271"/>
    <mergeCell ref="K269:L269"/>
    <mergeCell ref="K270:L270"/>
    <mergeCell ref="K271:L271"/>
    <mergeCell ref="E272:F272"/>
    <mergeCell ref="G272:H272"/>
    <mergeCell ref="I272:J272"/>
    <mergeCell ref="K272:L272"/>
    <mergeCell ref="N272:O272"/>
    <mergeCell ref="P272:Q272"/>
    <mergeCell ref="E270:F270"/>
    <mergeCell ref="G270:H270"/>
    <mergeCell ref="I270:J270"/>
    <mergeCell ref="N270:O270"/>
    <mergeCell ref="P270:Q270"/>
    <mergeCell ref="E269:F269"/>
    <mergeCell ref="G269:H269"/>
    <mergeCell ref="I269:J269"/>
    <mergeCell ref="N269:O269"/>
    <mergeCell ref="P269:Q269"/>
    <mergeCell ref="E268:F268"/>
    <mergeCell ref="G268:H268"/>
    <mergeCell ref="I268:J268"/>
    <mergeCell ref="N268:O268"/>
    <mergeCell ref="P268:Q268"/>
    <mergeCell ref="E267:F267"/>
    <mergeCell ref="G267:H267"/>
    <mergeCell ref="I267:J267"/>
    <mergeCell ref="N267:O267"/>
    <mergeCell ref="P267:Q267"/>
    <mergeCell ref="K267:L267"/>
    <mergeCell ref="K268:L268"/>
    <mergeCell ref="E266:F266"/>
    <mergeCell ref="G266:H266"/>
    <mergeCell ref="I266:J266"/>
    <mergeCell ref="N266:O266"/>
    <mergeCell ref="P266:Q266"/>
    <mergeCell ref="E265:F265"/>
    <mergeCell ref="G265:H265"/>
    <mergeCell ref="I265:J265"/>
    <mergeCell ref="N265:O265"/>
    <mergeCell ref="P265:Q265"/>
    <mergeCell ref="K265:L265"/>
    <mergeCell ref="K266:L266"/>
    <mergeCell ref="E264:F264"/>
    <mergeCell ref="G264:H264"/>
    <mergeCell ref="I264:J264"/>
    <mergeCell ref="N264:O264"/>
    <mergeCell ref="P264:Q264"/>
    <mergeCell ref="E263:F263"/>
    <mergeCell ref="G263:H263"/>
    <mergeCell ref="I263:J263"/>
    <mergeCell ref="N263:O263"/>
    <mergeCell ref="P263:Q263"/>
    <mergeCell ref="K263:L263"/>
    <mergeCell ref="K264:L264"/>
    <mergeCell ref="P259:Q259"/>
    <mergeCell ref="C260:D260"/>
    <mergeCell ref="E260:F260"/>
    <mergeCell ref="G260:H260"/>
    <mergeCell ref="I260:J260"/>
    <mergeCell ref="E262:F262"/>
    <mergeCell ref="G262:H262"/>
    <mergeCell ref="I262:J262"/>
    <mergeCell ref="N262:O262"/>
    <mergeCell ref="P262:Q262"/>
    <mergeCell ref="K262:L262"/>
    <mergeCell ref="K261:L261"/>
    <mergeCell ref="C259:D259"/>
    <mergeCell ref="E259:F259"/>
    <mergeCell ref="G259:H259"/>
    <mergeCell ref="I259:J259"/>
    <mergeCell ref="N259:O259"/>
    <mergeCell ref="K259:L259"/>
    <mergeCell ref="B261:D261"/>
    <mergeCell ref="E261:F261"/>
    <mergeCell ref="G261:H261"/>
    <mergeCell ref="I261:J261"/>
    <mergeCell ref="N261:O261"/>
    <mergeCell ref="N256:O256"/>
    <mergeCell ref="P256:Q256"/>
    <mergeCell ref="K256:L256"/>
    <mergeCell ref="K257:L257"/>
    <mergeCell ref="E255:F255"/>
    <mergeCell ref="G255:H255"/>
    <mergeCell ref="I255:J255"/>
    <mergeCell ref="N255:O255"/>
    <mergeCell ref="P255:Q255"/>
    <mergeCell ref="K255:L255"/>
    <mergeCell ref="E257:F257"/>
    <mergeCell ref="G257:H257"/>
    <mergeCell ref="I257:J257"/>
    <mergeCell ref="N257:O257"/>
    <mergeCell ref="P257:Q257"/>
    <mergeCell ref="E256:F256"/>
    <mergeCell ref="G256:H256"/>
    <mergeCell ref="I256:J256"/>
    <mergeCell ref="A253:D253"/>
    <mergeCell ref="E253:F253"/>
    <mergeCell ref="G253:H253"/>
    <mergeCell ref="I253:J253"/>
    <mergeCell ref="K252:L252"/>
    <mergeCell ref="K253:L253"/>
    <mergeCell ref="N253:O253"/>
    <mergeCell ref="P253:Q253"/>
    <mergeCell ref="E254:F254"/>
    <mergeCell ref="G254:H254"/>
    <mergeCell ref="I254:J254"/>
    <mergeCell ref="N254:O254"/>
    <mergeCell ref="P254:Q254"/>
    <mergeCell ref="K254:L254"/>
    <mergeCell ref="A251:D252"/>
    <mergeCell ref="K244:L244"/>
    <mergeCell ref="K245:L245"/>
    <mergeCell ref="A244:D244"/>
    <mergeCell ref="E244:F244"/>
    <mergeCell ref="G244:H244"/>
    <mergeCell ref="I244:J244"/>
    <mergeCell ref="N244:O244"/>
    <mergeCell ref="P244:Q244"/>
    <mergeCell ref="M251:O252"/>
    <mergeCell ref="P251:Q252"/>
    <mergeCell ref="E252:F252"/>
    <mergeCell ref="G252:H252"/>
    <mergeCell ref="E251:L251"/>
    <mergeCell ref="E245:F245"/>
    <mergeCell ref="G245:H245"/>
    <mergeCell ref="I245:J245"/>
    <mergeCell ref="N245:O245"/>
    <mergeCell ref="P245:Q245"/>
    <mergeCell ref="I252:J252"/>
    <mergeCell ref="B247:Q247"/>
    <mergeCell ref="A248:Q248"/>
    <mergeCell ref="A250:Q250"/>
    <mergeCell ref="P242:Q242"/>
    <mergeCell ref="B240:D240"/>
    <mergeCell ref="E240:F240"/>
    <mergeCell ref="G240:H240"/>
    <mergeCell ref="I240:J240"/>
    <mergeCell ref="N240:O240"/>
    <mergeCell ref="K240:L240"/>
    <mergeCell ref="K242:L242"/>
    <mergeCell ref="A243:D243"/>
    <mergeCell ref="E243:F243"/>
    <mergeCell ref="G243:H243"/>
    <mergeCell ref="I243:J243"/>
    <mergeCell ref="N243:O243"/>
    <mergeCell ref="P240:Q240"/>
    <mergeCell ref="B242:D242"/>
    <mergeCell ref="E242:F242"/>
    <mergeCell ref="G242:H242"/>
    <mergeCell ref="I242:J242"/>
    <mergeCell ref="P243:Q243"/>
    <mergeCell ref="K243:L243"/>
    <mergeCell ref="E239:F239"/>
    <mergeCell ref="G239:H239"/>
    <mergeCell ref="I239:J239"/>
    <mergeCell ref="N239:O239"/>
    <mergeCell ref="P239:Q239"/>
    <mergeCell ref="K236:L236"/>
    <mergeCell ref="K239:L239"/>
    <mergeCell ref="I237:J237"/>
    <mergeCell ref="I238:J238"/>
    <mergeCell ref="E237:F237"/>
    <mergeCell ref="G237:H237"/>
    <mergeCell ref="G238:H238"/>
    <mergeCell ref="E238:F238"/>
    <mergeCell ref="K237:L237"/>
    <mergeCell ref="K238:L238"/>
    <mergeCell ref="N237:O237"/>
    <mergeCell ref="N238:O238"/>
    <mergeCell ref="P237:Q237"/>
    <mergeCell ref="P238:Q238"/>
    <mergeCell ref="G236:H236"/>
    <mergeCell ref="I236:J236"/>
    <mergeCell ref="N236:O236"/>
    <mergeCell ref="B234:D234"/>
    <mergeCell ref="E234:F234"/>
    <mergeCell ref="G234:H234"/>
    <mergeCell ref="I234:J234"/>
    <mergeCell ref="K235:L235"/>
    <mergeCell ref="P236:Q236"/>
    <mergeCell ref="B235:D235"/>
    <mergeCell ref="E235:F235"/>
    <mergeCell ref="G235:H235"/>
    <mergeCell ref="I235:J235"/>
    <mergeCell ref="N231:O231"/>
    <mergeCell ref="P231:Q231"/>
    <mergeCell ref="E230:F230"/>
    <mergeCell ref="G230:H230"/>
    <mergeCell ref="I230:J230"/>
    <mergeCell ref="N230:O230"/>
    <mergeCell ref="P230:Q230"/>
    <mergeCell ref="K230:L230"/>
    <mergeCell ref="K231:L231"/>
    <mergeCell ref="P229:Q229"/>
    <mergeCell ref="E228:F228"/>
    <mergeCell ref="G228:H228"/>
    <mergeCell ref="I228:J228"/>
    <mergeCell ref="N228:O228"/>
    <mergeCell ref="P228:Q228"/>
    <mergeCell ref="K228:L228"/>
    <mergeCell ref="K229:L229"/>
    <mergeCell ref="E229:F229"/>
    <mergeCell ref="G229:H229"/>
    <mergeCell ref="I229:J229"/>
    <mergeCell ref="N229:O229"/>
    <mergeCell ref="K227:L227"/>
    <mergeCell ref="E225:F225"/>
    <mergeCell ref="G225:H225"/>
    <mergeCell ref="I225:J225"/>
    <mergeCell ref="E227:F227"/>
    <mergeCell ref="G227:H227"/>
    <mergeCell ref="I227:J227"/>
    <mergeCell ref="N227:O227"/>
    <mergeCell ref="P227:Q227"/>
    <mergeCell ref="K225:L225"/>
    <mergeCell ref="K226:L226"/>
    <mergeCell ref="N225:O225"/>
    <mergeCell ref="P225:Q225"/>
    <mergeCell ref="B226:D226"/>
    <mergeCell ref="E226:F226"/>
    <mergeCell ref="G226:H226"/>
    <mergeCell ref="I226:J226"/>
    <mergeCell ref="N226:O226"/>
    <mergeCell ref="P226:Q226"/>
    <mergeCell ref="G224:H224"/>
    <mergeCell ref="I224:J224"/>
    <mergeCell ref="B179:D179"/>
    <mergeCell ref="E223:F223"/>
    <mergeCell ref="C180:D180"/>
    <mergeCell ref="B181:D181"/>
    <mergeCell ref="K224:L224"/>
    <mergeCell ref="C184:D184"/>
    <mergeCell ref="C185:D185"/>
    <mergeCell ref="A219:M219"/>
    <mergeCell ref="A221:Q221"/>
    <mergeCell ref="A222:D223"/>
    <mergeCell ref="P224:Q224"/>
    <mergeCell ref="P222:Q223"/>
    <mergeCell ref="N224:O224"/>
    <mergeCell ref="E224:F224"/>
    <mergeCell ref="I223:J223"/>
    <mergeCell ref="G223:H223"/>
    <mergeCell ref="M222:O223"/>
    <mergeCell ref="E222:L222"/>
    <mergeCell ref="K223:L223"/>
    <mergeCell ref="A154:D154"/>
    <mergeCell ref="B155:Q155"/>
    <mergeCell ref="A186:D186"/>
    <mergeCell ref="A187:D187"/>
    <mergeCell ref="A224:D224"/>
    <mergeCell ref="P158:Q159"/>
    <mergeCell ref="E159:F159"/>
    <mergeCell ref="A161:D161"/>
    <mergeCell ref="B164:D164"/>
    <mergeCell ref="B175:D175"/>
    <mergeCell ref="B177:D177"/>
    <mergeCell ref="E158:L158"/>
    <mergeCell ref="A189:O189"/>
    <mergeCell ref="B136:D136"/>
    <mergeCell ref="B139:D139"/>
    <mergeCell ref="E124:L124"/>
    <mergeCell ref="K125:L125"/>
    <mergeCell ref="A123:Q123"/>
    <mergeCell ref="A124:D125"/>
    <mergeCell ref="A157:Q157"/>
    <mergeCell ref="A158:D159"/>
    <mergeCell ref="M158:O159"/>
    <mergeCell ref="B143:D143"/>
    <mergeCell ref="C144:D144"/>
    <mergeCell ref="B146:D146"/>
    <mergeCell ref="C149:D149"/>
    <mergeCell ref="C150:D150"/>
    <mergeCell ref="C151:D151"/>
    <mergeCell ref="K159:L159"/>
    <mergeCell ref="G159:H159"/>
    <mergeCell ref="I159:J159"/>
    <mergeCell ref="C152:D152"/>
    <mergeCell ref="A153:D153"/>
    <mergeCell ref="C75:D75"/>
    <mergeCell ref="A119:D119"/>
    <mergeCell ref="C65:D65"/>
    <mergeCell ref="B67:D67"/>
    <mergeCell ref="A76:D76"/>
    <mergeCell ref="A77:D77"/>
    <mergeCell ref="A79:Q79"/>
    <mergeCell ref="A80:D81"/>
    <mergeCell ref="E80:L80"/>
    <mergeCell ref="K81:L81"/>
    <mergeCell ref="G81:H81"/>
    <mergeCell ref="I81:J81"/>
    <mergeCell ref="M80:O81"/>
    <mergeCell ref="P80:Q81"/>
    <mergeCell ref="E81:F81"/>
    <mergeCell ref="C105:D105"/>
    <mergeCell ref="C118:D118"/>
    <mergeCell ref="A1:Q1"/>
    <mergeCell ref="A2:D3"/>
    <mergeCell ref="M2:O3"/>
    <mergeCell ref="P2:Q3"/>
    <mergeCell ref="E3:F3"/>
    <mergeCell ref="G3:H3"/>
    <mergeCell ref="I3:J3"/>
    <mergeCell ref="E2:L2"/>
    <mergeCell ref="K3:L3"/>
    <mergeCell ref="C15:D15"/>
    <mergeCell ref="C11:D11"/>
    <mergeCell ref="C101:D101"/>
    <mergeCell ref="B237:D237"/>
    <mergeCell ref="B238:D238"/>
    <mergeCell ref="A34:Q34"/>
    <mergeCell ref="A35:D36"/>
    <mergeCell ref="P35:Q36"/>
    <mergeCell ref="E36:F36"/>
    <mergeCell ref="G36:H36"/>
    <mergeCell ref="I36:J36"/>
    <mergeCell ref="E35:L35"/>
    <mergeCell ref="K36:L36"/>
    <mergeCell ref="M35:O36"/>
    <mergeCell ref="C43:D43"/>
    <mergeCell ref="B45:D45"/>
    <mergeCell ref="B49:D49"/>
    <mergeCell ref="B53:D53"/>
    <mergeCell ref="B57:D57"/>
    <mergeCell ref="B62:D62"/>
    <mergeCell ref="B85:D85"/>
    <mergeCell ref="B97:D97"/>
    <mergeCell ref="C106:D106"/>
    <mergeCell ref="B71:D71"/>
    <mergeCell ref="B121:Q121"/>
    <mergeCell ref="P258:Q258"/>
    <mergeCell ref="E287:F287"/>
    <mergeCell ref="G287:H287"/>
    <mergeCell ref="I287:J287"/>
    <mergeCell ref="K287:L287"/>
    <mergeCell ref="N287:O287"/>
    <mergeCell ref="P287:Q287"/>
    <mergeCell ref="E258:F258"/>
    <mergeCell ref="G258:H258"/>
    <mergeCell ref="I258:J258"/>
    <mergeCell ref="K258:L258"/>
    <mergeCell ref="N258:O258"/>
    <mergeCell ref="N260:O260"/>
    <mergeCell ref="P260:Q260"/>
    <mergeCell ref="K260:L260"/>
    <mergeCell ref="P261:Q261"/>
    <mergeCell ref="M124:O125"/>
    <mergeCell ref="P124:Q125"/>
    <mergeCell ref="E125:F125"/>
    <mergeCell ref="G125:H125"/>
    <mergeCell ref="I125:J125"/>
    <mergeCell ref="A127:D127"/>
    <mergeCell ref="B131:D131"/>
    <mergeCell ref="P232:Q232"/>
    <mergeCell ref="B241:D241"/>
    <mergeCell ref="E241:F241"/>
    <mergeCell ref="G241:H241"/>
    <mergeCell ref="I241:J241"/>
    <mergeCell ref="K241:L241"/>
    <mergeCell ref="P241:Q241"/>
    <mergeCell ref="C232:D232"/>
    <mergeCell ref="E232:F232"/>
    <mergeCell ref="G232:H232"/>
    <mergeCell ref="I232:J232"/>
    <mergeCell ref="K232:L232"/>
    <mergeCell ref="N232:O232"/>
    <mergeCell ref="N234:O234"/>
    <mergeCell ref="P234:Q234"/>
    <mergeCell ref="B233:D233"/>
    <mergeCell ref="E233:F233"/>
    <mergeCell ref="K234:L234"/>
    <mergeCell ref="I233:J233"/>
    <mergeCell ref="N233:O233"/>
    <mergeCell ref="P233:Q233"/>
    <mergeCell ref="K233:L233"/>
    <mergeCell ref="B236:D236"/>
    <mergeCell ref="E236:F236"/>
  </mergeCells>
  <pageMargins left="0.59055118110236227" right="0" top="0.19685039370078741" bottom="0.11811023622047245" header="0.19685039370078741" footer="0.11811023622047245"/>
  <pageSetup paperSize="5" scale="85" orientation="landscape" r:id="rId1"/>
  <headerFooter alignWithMargins="0">
    <oddFooter>&amp;LRF consolidé - Chiffrier modèle de consolidation - Total des organismes contrôlés&amp;R2021-12-22              &amp;P</oddFooter>
  </headerFooter>
  <rowBreaks count="8" manualBreakCount="8">
    <brk id="33" max="16383" man="1"/>
    <brk id="78" max="16383" man="1"/>
    <brk id="122" max="16383" man="1"/>
    <brk id="156" max="16383" man="1"/>
    <brk id="188" max="16383" man="1"/>
    <brk id="220" max="16383" man="1"/>
    <brk id="249" max="16383" man="1"/>
    <brk id="29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338"/>
  <sheetViews>
    <sheetView topLeftCell="A287" zoomScaleNormal="100" zoomScaleSheetLayoutView="100" workbookViewId="0">
      <selection activeCell="I22" activeCellId="1" sqref="R11 I22"/>
    </sheetView>
  </sheetViews>
  <sheetFormatPr baseColWidth="10" defaultRowHeight="12.5" x14ac:dyDescent="0.25"/>
  <cols>
    <col min="1" max="3" width="2.26953125" style="6" customWidth="1"/>
    <col min="4" max="4" width="48.1796875" style="6" customWidth="1"/>
    <col min="5" max="8" width="16" style="9" customWidth="1"/>
    <col min="9" max="9" width="3.54296875" style="9" customWidth="1"/>
    <col min="10" max="13" width="16" style="9" customWidth="1"/>
    <col min="14" max="14" width="12" bestFit="1" customWidth="1"/>
  </cols>
  <sheetData>
    <row r="1" spans="1:13" ht="17.25" customHeight="1" x14ac:dyDescent="0.25">
      <c r="A1" s="601" t="s">
        <v>275</v>
      </c>
      <c r="B1" s="602"/>
      <c r="C1" s="602"/>
      <c r="D1" s="602"/>
      <c r="E1" s="602"/>
      <c r="F1" s="602"/>
      <c r="G1" s="602"/>
      <c r="H1" s="602"/>
      <c r="I1" s="602"/>
      <c r="J1" s="602"/>
      <c r="K1" s="602"/>
      <c r="L1" s="602"/>
      <c r="M1" s="603"/>
    </row>
    <row r="2" spans="1:13" s="51" customFormat="1" ht="13.5" customHeight="1" x14ac:dyDescent="0.25">
      <c r="A2" s="637" t="s">
        <v>151</v>
      </c>
      <c r="B2" s="638"/>
      <c r="C2" s="638"/>
      <c r="D2" s="639"/>
      <c r="E2" s="951" t="s">
        <v>105</v>
      </c>
      <c r="F2" s="952"/>
      <c r="G2" s="952"/>
      <c r="H2" s="952"/>
      <c r="I2" s="620" t="s">
        <v>96</v>
      </c>
      <c r="J2" s="621"/>
      <c r="K2" s="622"/>
      <c r="L2" s="620" t="s">
        <v>106</v>
      </c>
      <c r="M2" s="622"/>
    </row>
    <row r="3" spans="1:13" s="51" customFormat="1" ht="12.75" customHeight="1" x14ac:dyDescent="0.25">
      <c r="A3" s="640"/>
      <c r="B3" s="641"/>
      <c r="C3" s="641"/>
      <c r="D3" s="642"/>
      <c r="E3" s="623" t="s">
        <v>61</v>
      </c>
      <c r="F3" s="625"/>
      <c r="G3" s="623" t="s">
        <v>234</v>
      </c>
      <c r="H3" s="625"/>
      <c r="I3" s="623"/>
      <c r="J3" s="624"/>
      <c r="K3" s="625"/>
      <c r="L3" s="623"/>
      <c r="M3" s="625"/>
    </row>
    <row r="4" spans="1:13" x14ac:dyDescent="0.25">
      <c r="E4" s="18" t="s">
        <v>25</v>
      </c>
      <c r="F4" s="19" t="s">
        <v>26</v>
      </c>
      <c r="G4" s="18" t="s">
        <v>25</v>
      </c>
      <c r="H4" s="19" t="s">
        <v>26</v>
      </c>
      <c r="I4" s="26" t="s">
        <v>5</v>
      </c>
      <c r="J4" s="27" t="s">
        <v>25</v>
      </c>
      <c r="K4" s="19" t="s">
        <v>26</v>
      </c>
      <c r="L4" s="18" t="s">
        <v>25</v>
      </c>
      <c r="M4" s="19" t="s">
        <v>26</v>
      </c>
    </row>
    <row r="5" spans="1:13" ht="14" x14ac:dyDescent="0.3">
      <c r="A5" s="47" t="s">
        <v>4</v>
      </c>
      <c r="B5" s="47"/>
      <c r="E5" s="423"/>
      <c r="F5" s="409"/>
      <c r="G5" s="423"/>
      <c r="H5" s="409"/>
      <c r="I5" s="20"/>
      <c r="J5" s="416"/>
      <c r="K5" s="409"/>
      <c r="L5" s="423"/>
      <c r="M5" s="409"/>
    </row>
    <row r="6" spans="1:13" ht="13" x14ac:dyDescent="0.3">
      <c r="A6" s="48" t="s">
        <v>1</v>
      </c>
      <c r="B6" s="48"/>
      <c r="C6" s="11"/>
      <c r="D6" s="11"/>
      <c r="E6" s="444"/>
      <c r="F6" s="435"/>
      <c r="G6" s="444"/>
      <c r="H6" s="435"/>
      <c r="I6" s="31"/>
      <c r="J6" s="439"/>
      <c r="K6" s="435"/>
      <c r="L6" s="444"/>
      <c r="M6" s="435"/>
    </row>
    <row r="7" spans="1:13" x14ac:dyDescent="0.25">
      <c r="C7" s="11" t="s">
        <v>258</v>
      </c>
      <c r="D7" s="11"/>
      <c r="E7" s="483" t="str">
        <f>Municipalité!J7</f>
        <v xml:space="preserve"> </v>
      </c>
      <c r="F7" s="484" t="str">
        <f>Municipalité!K7</f>
        <v xml:space="preserve"> </v>
      </c>
      <c r="G7" s="483" t="str">
        <f>'Total org. contrôlés'!P7</f>
        <v xml:space="preserve"> </v>
      </c>
      <c r="H7" s="484" t="str">
        <f>'Total org. contrôlés'!Q7</f>
        <v xml:space="preserve"> </v>
      </c>
      <c r="I7" s="22"/>
      <c r="J7" s="494"/>
      <c r="K7" s="495"/>
      <c r="L7" s="489" t="str">
        <f>IF((IF(E7=" ",0,E7)-IF(F7=" ",0,F7)+IF(G7=" ",0,G7)-IF(H7=" ",0,H7)+IF(J7=" ",0,J7)-IF(K7=" ",0,K7))&lt;=0," ",(IF(E7=" ",0,E7)-IF(F7=" ",0,F7)+IF(G7=" ",0,G7)-IF(H7=" ",0,H7)+IF(J7=" ",0,J7)-IF(K7=" ",0,K7)))</f>
        <v xml:space="preserve"> </v>
      </c>
      <c r="M7" s="490" t="str">
        <f>IF((-IF(E7=" ",0,E7)+IF(F7=" ",0,F7)-IF(G7=" ",0,G7)+IF(H7=" ",0,H7)-IF(J7=" ",0,J7)+IF(K7=" ",0,K7))&lt;=0," ",(-IF(E7=" ",0,E7)+IF(F7=" ",0,F7)-IF(G7=" ",0,G7)+IF(H7=" ",0,H7)-IF(J7=" ",0,J7)+IF(K7=" ",0,K7)))</f>
        <v xml:space="preserve"> </v>
      </c>
    </row>
    <row r="8" spans="1:13" x14ac:dyDescent="0.25">
      <c r="C8" s="12" t="s">
        <v>9</v>
      </c>
      <c r="D8" s="12"/>
      <c r="E8" s="483" t="str">
        <f>Municipalité!J8</f>
        <v xml:space="preserve"> </v>
      </c>
      <c r="F8" s="484" t="str">
        <f>Municipalité!K8</f>
        <v xml:space="preserve"> </v>
      </c>
      <c r="G8" s="483" t="str">
        <f>'Total org. contrôlés'!P8</f>
        <v xml:space="preserve"> </v>
      </c>
      <c r="H8" s="484" t="str">
        <f>'Total org. contrôlés'!Q8</f>
        <v xml:space="preserve"> </v>
      </c>
      <c r="I8" s="24"/>
      <c r="J8" s="491"/>
      <c r="K8" s="492"/>
      <c r="L8" s="489" t="str">
        <f t="shared" ref="L8:L13" si="0">IF((IF(E8=" ",0,E8)-IF(F8=" ",0,F8)+IF(G8=" ",0,G8)-IF(H8=" ",0,H8)+IF(J8=" ",0,J8)-IF(K8=" ",0,K8))&lt;=0," ",(IF(E8=" ",0,E8)-IF(F8=" ",0,F8)+IF(G8=" ",0,G8)-IF(H8=" ",0,H8)+IF(J8=" ",0,J8)-IF(K8=" ",0,K8)))</f>
        <v xml:space="preserve"> </v>
      </c>
      <c r="M8" s="490" t="str">
        <f t="shared" ref="M8:M13" si="1">IF((-IF(E8=" ",0,E8)+IF(F8=" ",0,F8)-IF(G8=" ",0,G8)+IF(H8=" ",0,H8)-IF(J8=" ",0,J8)+IF(K8=" ",0,K8))&lt;=0," ",(-IF(E8=" ",0,E8)+IF(F8=" ",0,F8)-IF(G8=" ",0,G8)+IF(H8=" ",0,H8)-IF(J8=" ",0,J8)+IF(K8=" ",0,K8)))</f>
        <v xml:space="preserve"> </v>
      </c>
    </row>
    <row r="9" spans="1:13" x14ac:dyDescent="0.25">
      <c r="C9" s="12" t="s">
        <v>13</v>
      </c>
      <c r="D9" s="12"/>
      <c r="E9" s="483" t="str">
        <f>Municipalité!J9</f>
        <v xml:space="preserve"> </v>
      </c>
      <c r="F9" s="484" t="str">
        <f>Municipalité!K9</f>
        <v xml:space="preserve"> </v>
      </c>
      <c r="G9" s="483" t="str">
        <f>'Total org. contrôlés'!P9</f>
        <v xml:space="preserve"> </v>
      </c>
      <c r="H9" s="484" t="str">
        <f>'Total org. contrôlés'!Q9</f>
        <v xml:space="preserve"> </v>
      </c>
      <c r="I9" s="24"/>
      <c r="J9" s="491"/>
      <c r="K9" s="492"/>
      <c r="L9" s="489" t="str">
        <f t="shared" si="0"/>
        <v xml:space="preserve"> </v>
      </c>
      <c r="M9" s="490" t="str">
        <f t="shared" si="1"/>
        <v xml:space="preserve"> </v>
      </c>
    </row>
    <row r="10" spans="1:13" ht="13" x14ac:dyDescent="0.3">
      <c r="C10" s="36" t="s">
        <v>212</v>
      </c>
      <c r="D10" s="37"/>
      <c r="E10" s="483" t="str">
        <f>Municipalité!J10</f>
        <v xml:space="preserve"> </v>
      </c>
      <c r="F10" s="484" t="str">
        <f>Municipalité!K10</f>
        <v xml:space="preserve"> </v>
      </c>
      <c r="G10" s="483" t="str">
        <f>'Total org. contrôlés'!P10</f>
        <v xml:space="preserve"> </v>
      </c>
      <c r="H10" s="484" t="str">
        <f>'Total org. contrôlés'!Q10</f>
        <v xml:space="preserve"> </v>
      </c>
      <c r="I10" s="38"/>
      <c r="J10" s="514"/>
      <c r="K10" s="515"/>
      <c r="L10" s="489" t="str">
        <f t="shared" si="0"/>
        <v xml:space="preserve"> </v>
      </c>
      <c r="M10" s="490" t="str">
        <f t="shared" si="1"/>
        <v xml:space="preserve"> </v>
      </c>
    </row>
    <row r="11" spans="1:13" ht="25.5" customHeight="1" x14ac:dyDescent="0.25">
      <c r="C11" s="577" t="s">
        <v>274</v>
      </c>
      <c r="D11" s="578"/>
      <c r="E11" s="483" t="str">
        <f>Municipalité!J11</f>
        <v xml:space="preserve"> </v>
      </c>
      <c r="F11" s="484" t="str">
        <f>Municipalité!K11</f>
        <v xml:space="preserve"> </v>
      </c>
      <c r="G11" s="483" t="str">
        <f>'Total org. contrôlés'!P11</f>
        <v xml:space="preserve"> </v>
      </c>
      <c r="H11" s="484" t="str">
        <f>'Total org. contrôlés'!Q11</f>
        <v xml:space="preserve"> </v>
      </c>
      <c r="I11" s="38"/>
      <c r="J11" s="514"/>
      <c r="K11" s="515"/>
      <c r="L11" s="489" t="str">
        <f t="shared" si="0"/>
        <v xml:space="preserve"> </v>
      </c>
      <c r="M11" s="490" t="str">
        <f t="shared" si="1"/>
        <v xml:space="preserve"> </v>
      </c>
    </row>
    <row r="12" spans="1:13" ht="13" x14ac:dyDescent="0.3">
      <c r="C12" s="41" t="s">
        <v>63</v>
      </c>
      <c r="D12" s="37"/>
      <c r="E12" s="483" t="str">
        <f>Municipalité!J12</f>
        <v xml:space="preserve"> </v>
      </c>
      <c r="F12" s="484" t="str">
        <f>Municipalité!K12</f>
        <v xml:space="preserve"> </v>
      </c>
      <c r="G12" s="483" t="str">
        <f>'Total org. contrôlés'!P12</f>
        <v xml:space="preserve"> </v>
      </c>
      <c r="H12" s="484" t="str">
        <f>'Total org. contrôlés'!Q12</f>
        <v xml:space="preserve"> </v>
      </c>
      <c r="I12" s="38"/>
      <c r="J12" s="514"/>
      <c r="K12" s="515"/>
      <c r="L12" s="489" t="str">
        <f t="shared" si="0"/>
        <v xml:space="preserve"> </v>
      </c>
      <c r="M12" s="490" t="str">
        <f t="shared" si="1"/>
        <v xml:space="preserve"> </v>
      </c>
    </row>
    <row r="13" spans="1:13" x14ac:dyDescent="0.25">
      <c r="C13" s="11" t="s">
        <v>11</v>
      </c>
      <c r="D13" s="11"/>
      <c r="E13" s="483" t="str">
        <f>Municipalité!J13</f>
        <v xml:space="preserve"> </v>
      </c>
      <c r="F13" s="484" t="str">
        <f>Municipalité!K13</f>
        <v xml:space="preserve"> </v>
      </c>
      <c r="G13" s="483" t="str">
        <f>'Total org. contrôlés'!P13</f>
        <v xml:space="preserve"> </v>
      </c>
      <c r="H13" s="484" t="str">
        <f>'Total org. contrôlés'!Q13</f>
        <v xml:space="preserve"> </v>
      </c>
      <c r="I13" s="34"/>
      <c r="J13" s="494"/>
      <c r="K13" s="495"/>
      <c r="L13" s="489" t="str">
        <f t="shared" si="0"/>
        <v xml:space="preserve"> </v>
      </c>
      <c r="M13" s="490" t="str">
        <f t="shared" si="1"/>
        <v xml:space="preserve"> </v>
      </c>
    </row>
    <row r="14" spans="1:13" ht="13" x14ac:dyDescent="0.3">
      <c r="A14" s="48" t="s">
        <v>3</v>
      </c>
      <c r="B14" s="48"/>
      <c r="C14" s="11"/>
      <c r="D14" s="11"/>
      <c r="E14" s="444"/>
      <c r="F14" s="435"/>
      <c r="G14" s="444"/>
      <c r="H14" s="435"/>
      <c r="I14" s="31"/>
      <c r="J14" s="439"/>
      <c r="K14" s="435"/>
      <c r="L14" s="444"/>
      <c r="M14" s="435"/>
    </row>
    <row r="15" spans="1:13" ht="25.5" customHeight="1" x14ac:dyDescent="0.25">
      <c r="A15" s="7"/>
      <c r="B15" s="7"/>
      <c r="C15" s="556" t="s">
        <v>268</v>
      </c>
      <c r="D15" s="557"/>
      <c r="E15" s="483" t="str">
        <f>Municipalité!J15</f>
        <v xml:space="preserve"> </v>
      </c>
      <c r="F15" s="484" t="str">
        <f>Municipalité!K15</f>
        <v xml:space="preserve"> </v>
      </c>
      <c r="G15" s="483" t="str">
        <f>'Total org. contrôlés'!P15</f>
        <v xml:space="preserve"> </v>
      </c>
      <c r="H15" s="484" t="str">
        <f>'Total org. contrôlés'!Q15</f>
        <v xml:space="preserve"> </v>
      </c>
      <c r="I15" s="22"/>
      <c r="J15" s="494"/>
      <c r="K15" s="495"/>
      <c r="L15" s="489" t="str">
        <f>IF((IF(E15=" ",0,E15)-IF(F15=" ",0,F15)+IF(G15=" ",0,G15)-IF(H15=" ",0,H15)+IF(J15=" ",0,J15)-IF(K15=" ",0,K15))&lt;=0," ",(IF(E15=" ",0,E15)-IF(F15=" ",0,F15)+IF(G15=" ",0,G15)-IF(H15=" ",0,H15)+IF(J15=" ",0,J15)-IF(K15=" ",0,K15)))</f>
        <v xml:space="preserve"> </v>
      </c>
      <c r="M15" s="490" t="str">
        <f>IF((-IF(E15=" ",0,E15)+IF(F15=" ",0,F15)-IF(G15=" ",0,G15)+IF(H15=" ",0,H15)-IF(J15=" ",0,J15)+IF(K15=" ",0,K15))&lt;=0," ",(-IF(E15=" ",0,E15)+IF(F15=" ",0,F15)-IF(G15=" ",0,G15)+IF(H15=" ",0,H15)-IF(J15=" ",0,J15)+IF(K15=" ",0,K15)))</f>
        <v xml:space="preserve"> </v>
      </c>
    </row>
    <row r="16" spans="1:13" x14ac:dyDescent="0.25">
      <c r="C16" s="11" t="s">
        <v>60</v>
      </c>
      <c r="D16" s="11"/>
      <c r="E16" s="483" t="str">
        <f>Municipalité!J16</f>
        <v xml:space="preserve"> </v>
      </c>
      <c r="F16" s="484" t="str">
        <f>Municipalité!K16</f>
        <v xml:space="preserve"> </v>
      </c>
      <c r="G16" s="483" t="str">
        <f>'Total org. contrôlés'!P16</f>
        <v xml:space="preserve"> </v>
      </c>
      <c r="H16" s="484" t="str">
        <f>'Total org. contrôlés'!Q16</f>
        <v xml:space="preserve"> </v>
      </c>
      <c r="I16" s="22"/>
      <c r="J16" s="494"/>
      <c r="K16" s="495"/>
      <c r="L16" s="489" t="str">
        <f>IF((IF(E16=" ",0,E16)-IF(F16=" ",0,F16)+IF(G16=" ",0,G16)-IF(H16=" ",0,H16)+IF(J16=" ",0,J16)-IF(K16=" ",0,K16))&lt;=0," ",(IF(E16=" ",0,E16)-IF(F16=" ",0,F16)+IF(G16=" ",0,G16)-IF(H16=" ",0,H16)+IF(J16=" ",0,J16)-IF(K16=" ",0,K16)))</f>
        <v xml:space="preserve"> </v>
      </c>
      <c r="M16" s="490" t="str">
        <f>IF((-IF(E16=" ",0,E16)+IF(F16=" ",0,F16)-IF(G16=" ",0,G16)+IF(H16=" ",0,H16)-IF(J16=" ",0,J16)+IF(K16=" ",0,K16))&lt;=0," ",(-IF(E16=" ",0,E16)+IF(F16=" ",0,F16)-IF(G16=" ",0,G16)+IF(H16=" ",0,H16)-IF(J16=" ",0,J16)+IF(K16=" ",0,K16)))</f>
        <v xml:space="preserve"> </v>
      </c>
    </row>
    <row r="17" spans="1:13" x14ac:dyDescent="0.25">
      <c r="C17" s="11" t="s">
        <v>65</v>
      </c>
      <c r="D17" s="11"/>
      <c r="E17" s="483" t="str">
        <f>Municipalité!J17</f>
        <v xml:space="preserve"> </v>
      </c>
      <c r="F17" s="484" t="str">
        <f>Municipalité!K17</f>
        <v xml:space="preserve"> </v>
      </c>
      <c r="G17" s="483" t="str">
        <f>'Total org. contrôlés'!P17</f>
        <v xml:space="preserve"> </v>
      </c>
      <c r="H17" s="484" t="str">
        <f>'Total org. contrôlés'!Q17</f>
        <v xml:space="preserve"> </v>
      </c>
      <c r="I17" s="22"/>
      <c r="J17" s="494"/>
      <c r="K17" s="495"/>
      <c r="L17" s="489" t="str">
        <f>IF((IF(E17=" ",0,E17)-IF(F17=" ",0,F17)+IF(G17=" ",0,G17)-IF(H17=" ",0,H17)+IF(J17=" ",0,J17)-IF(K17=" ",0,K17))&lt;=0," ",(IF(E17=" ",0,E17)-IF(F17=" ",0,F17)+IF(G17=" ",0,G17)-IF(H17=" ",0,H17)+IF(J17=" ",0,J17)-IF(K17=" ",0,K17)))</f>
        <v xml:space="preserve"> </v>
      </c>
      <c r="M17" s="490" t="str">
        <f>IF((-IF(E17=" ",0,E17)+IF(F17=" ",0,F17)-IF(G17=" ",0,G17)+IF(H17=" ",0,H17)-IF(J17=" ",0,J17)+IF(K17=" ",0,K17))&lt;=0," ",(-IF(E17=" ",0,E17)+IF(F17=" ",0,F17)-IF(G17=" ",0,G17)+IF(H17=" ",0,H17)-IF(J17=" ",0,J17)+IF(K17=" ",0,K17)))</f>
        <v xml:space="preserve"> </v>
      </c>
    </row>
    <row r="18" spans="1:13" x14ac:dyDescent="0.25">
      <c r="C18" s="11" t="s">
        <v>28</v>
      </c>
      <c r="D18" s="11"/>
      <c r="E18" s="483" t="str">
        <f>Municipalité!J18</f>
        <v xml:space="preserve"> </v>
      </c>
      <c r="F18" s="484" t="str">
        <f>Municipalité!K18</f>
        <v xml:space="preserve"> </v>
      </c>
      <c r="G18" s="483" t="str">
        <f>'Total org. contrôlés'!P18</f>
        <v xml:space="preserve"> </v>
      </c>
      <c r="H18" s="484" t="str">
        <f>'Total org. contrôlés'!Q18</f>
        <v xml:space="preserve"> </v>
      </c>
      <c r="I18" s="22"/>
      <c r="J18" s="494"/>
      <c r="K18" s="495"/>
      <c r="L18" s="489" t="str">
        <f>IF((IF(E18=" ",0,E18)-IF(F18=" ",0,F18)+IF(G18=" ",0,G18)-IF(H18=" ",0,H18)+IF(J18=" ",0,J18)-IF(K18=" ",0,K18))&lt;=0," ",(IF(E18=" ",0,E18)-IF(F18=" ",0,F18)+IF(G18=" ",0,G18)-IF(H18=" ",0,H18)+IF(J18=" ",0,J18)-IF(K18=" ",0,K18)))</f>
        <v xml:space="preserve"> </v>
      </c>
      <c r="M18" s="490" t="str">
        <f>IF((-IF(E18=" ",0,E18)+IF(F18=" ",0,F18)-IF(G18=" ",0,G18)+IF(H18=" ",0,H18)-IF(J18=" ",0,J18)+IF(K18=" ",0,K18))&lt;=0," ",(-IF(E18=" ",0,E18)+IF(F18=" ",0,F18)-IF(G18=" ",0,G18)+IF(H18=" ",0,H18)-IF(J18=" ",0,J18)+IF(K18=" ",0,K18)))</f>
        <v xml:space="preserve"> </v>
      </c>
    </row>
    <row r="19" spans="1:13" x14ac:dyDescent="0.25">
      <c r="C19" s="11" t="s">
        <v>47</v>
      </c>
      <c r="D19" s="11"/>
      <c r="E19" s="444"/>
      <c r="F19" s="435"/>
      <c r="G19" s="444"/>
      <c r="H19" s="435"/>
      <c r="I19" s="31"/>
      <c r="J19" s="439"/>
      <c r="K19" s="435"/>
      <c r="L19" s="444"/>
      <c r="M19" s="435"/>
    </row>
    <row r="20" spans="1:13" x14ac:dyDescent="0.25">
      <c r="C20" s="12"/>
      <c r="D20" s="11" t="s">
        <v>47</v>
      </c>
      <c r="E20" s="483" t="str">
        <f>Municipalité!J20</f>
        <v xml:space="preserve"> </v>
      </c>
      <c r="F20" s="484" t="str">
        <f>Municipalité!K20</f>
        <v xml:space="preserve"> </v>
      </c>
      <c r="G20" s="483" t="str">
        <f>'Total org. contrôlés'!P20</f>
        <v xml:space="preserve"> </v>
      </c>
      <c r="H20" s="484" t="str">
        <f>'Total org. contrôlés'!Q20</f>
        <v xml:space="preserve"> </v>
      </c>
      <c r="I20" s="22"/>
      <c r="J20" s="494"/>
      <c r="K20" s="495"/>
      <c r="L20" s="489" t="str">
        <f>IF((IF(E20=" ",0,E20)-IF(F20=" ",0,F20)+IF(G20=" ",0,G20)-IF(H20=" ",0,H20)+IF(J20=" ",0,J20)-IF(K20=" ",0,K20))&lt;=0," ",(IF(E20=" ",0,E20)-IF(F20=" ",0,F20)+IF(G20=" ",0,G20)-IF(H20=" ",0,H20)+IF(J20=" ",0,J20)-IF(K20=" ",0,K20)))</f>
        <v xml:space="preserve"> </v>
      </c>
      <c r="M20" s="490" t="str">
        <f>IF((-IF(E20=" ",0,E20)+IF(F20=" ",0,F20)-IF(G20=" ",0,G20)+IF(H20=" ",0,H20)-IF(J20=" ",0,J20)+IF(K20=" ",0,K20))&lt;=0," ",(-IF(E20=" ",0,E20)+IF(F20=" ",0,F20)-IF(G20=" ",0,G20)+IF(H20=" ",0,H20)-IF(J20=" ",0,J20)+IF(K20=" ",0,K20)))</f>
        <v xml:space="preserve"> </v>
      </c>
    </row>
    <row r="21" spans="1:13" x14ac:dyDescent="0.25">
      <c r="C21" s="61"/>
      <c r="D21" s="11" t="s">
        <v>95</v>
      </c>
      <c r="E21" s="483" t="str">
        <f>Municipalité!J21</f>
        <v xml:space="preserve"> </v>
      </c>
      <c r="F21" s="484" t="str">
        <f>Municipalité!K21</f>
        <v xml:space="preserve"> </v>
      </c>
      <c r="G21" s="483" t="str">
        <f>'Total org. contrôlés'!P21</f>
        <v xml:space="preserve"> </v>
      </c>
      <c r="H21" s="484" t="str">
        <f>'Total org. contrôlés'!Q21</f>
        <v xml:space="preserve"> </v>
      </c>
      <c r="I21" s="22"/>
      <c r="J21" s="494"/>
      <c r="K21" s="495"/>
      <c r="L21" s="489" t="str">
        <f>IF((IF(E21=" ",0,E21)-IF(F21=" ",0,F21)+IF(G21=" ",0,G21)-IF(H21=" ",0,H21)+IF(J21=" ",0,J21)-IF(K21=" ",0,K21))&lt;=0," ",(IF(E21=" ",0,E21)-IF(F21=" ",0,F21)+IF(G21=" ",0,G21)-IF(H21=" ",0,H21)+IF(J21=" ",0,J21)-IF(K21=" ",0,K21)))</f>
        <v xml:space="preserve"> </v>
      </c>
      <c r="M21" s="490" t="str">
        <f>IF((-IF(E21=" ",0,E21)+IF(F21=" ",0,F21)-IF(G21=" ",0,G21)+IF(H21=" ",0,H21)-IF(J21=" ",0,J21)+IF(K21=" ",0,K21))&lt;=0," ",(-IF(E21=" ",0,E21)+IF(F21=" ",0,F21)-IF(G21=" ",0,G21)+IF(H21=" ",0,H21)-IF(J21=" ",0,J21)+IF(K21=" ",0,K21)))</f>
        <v xml:space="preserve"> </v>
      </c>
    </row>
    <row r="22" spans="1:13" x14ac:dyDescent="0.25">
      <c r="C22" s="11" t="s">
        <v>12</v>
      </c>
      <c r="D22" s="11"/>
      <c r="E22" s="483" t="str">
        <f>Municipalité!J22</f>
        <v xml:space="preserve"> </v>
      </c>
      <c r="F22" s="484" t="str">
        <f>Municipalité!K22</f>
        <v xml:space="preserve"> </v>
      </c>
      <c r="G22" s="483" t="str">
        <f>'Total org. contrôlés'!P22</f>
        <v xml:space="preserve"> </v>
      </c>
      <c r="H22" s="484" t="str">
        <f>'Total org. contrôlés'!Q22</f>
        <v xml:space="preserve"> </v>
      </c>
      <c r="I22" s="22"/>
      <c r="J22" s="494"/>
      <c r="K22" s="495"/>
      <c r="L22" s="489" t="str">
        <f>IF((IF(E22=" ",0,E22)-IF(F22=" ",0,F22)+IF(G22=" ",0,G22)-IF(H22=" ",0,H22)+IF(J22=" ",0,J22)-IF(K22=" ",0,K22))&lt;=0," ",(IF(E22=" ",0,E22)-IF(F22=" ",0,F22)+IF(G22=" ",0,G22)-IF(H22=" ",0,H22)+IF(J22=" ",0,J22)-IF(K22=" ",0,K22)))</f>
        <v xml:space="preserve"> </v>
      </c>
      <c r="M22" s="490" t="str">
        <f>IF((-IF(E22=" ",0,E22)+IF(F22=" ",0,F22)-IF(G22=" ",0,G22)+IF(H22=" ",0,H22)-IF(J22=" ",0,J22)+IF(K22=" ",0,K22))&lt;=0," ",(-IF(E22=" ",0,E22)+IF(F22=" ",0,F22)-IF(G22=" ",0,G22)+IF(H22=" ",0,H22)-IF(J22=" ",0,J22)+IF(K22=" ",0,K22)))</f>
        <v xml:space="preserve"> </v>
      </c>
    </row>
    <row r="23" spans="1:13" x14ac:dyDescent="0.25">
      <c r="C23" s="14" t="s">
        <v>306</v>
      </c>
      <c r="D23" s="14"/>
      <c r="E23" s="483" t="str">
        <f>Municipalité!J23</f>
        <v xml:space="preserve"> </v>
      </c>
      <c r="F23" s="484" t="str">
        <f>Municipalité!K23</f>
        <v xml:space="preserve"> </v>
      </c>
      <c r="G23" s="483" t="str">
        <f>'Total org. contrôlés'!P23</f>
        <v xml:space="preserve"> </v>
      </c>
      <c r="H23" s="484" t="str">
        <f>'Total org. contrôlés'!Q23</f>
        <v xml:space="preserve"> </v>
      </c>
      <c r="I23" s="22"/>
      <c r="J23" s="494"/>
      <c r="K23" s="495"/>
      <c r="L23" s="489" t="str">
        <f>IF((IF(E23=" ",0,E23)-IF(F23=" ",0,F23)+IF(G23=" ",0,G23)-IF(H23=" ",0,H23)+IF(J23=" ",0,J23)-IF(K23=" ",0,K23))&lt;=0," ",(IF(E23=" ",0,E23)-IF(F23=" ",0,F23)+IF(G23=" ",0,G23)-IF(H23=" ",0,H23)+IF(J23=" ",0,J23)-IF(K23=" ",0,K23)))</f>
        <v xml:space="preserve"> </v>
      </c>
      <c r="M23" s="490" t="str">
        <f>IF((-IF(E23=" ",0,E23)+IF(F23=" ",0,F23)-IF(G23=" ",0,G23)+IF(H23=" ",0,H23)-IF(J23=" ",0,J23)+IF(K23=" ",0,K23))&lt;=0," ",(-IF(E23=" ",0,E23)+IF(F23=" ",0,F23)-IF(G23=" ",0,G23)+IF(H23=" ",0,H23)-IF(J23=" ",0,J23)+IF(K23=" ",0,K23)))</f>
        <v xml:space="preserve"> </v>
      </c>
    </row>
    <row r="24" spans="1:13" ht="13" x14ac:dyDescent="0.3">
      <c r="A24" s="48" t="s">
        <v>2</v>
      </c>
      <c r="B24" s="48"/>
      <c r="C24" s="11"/>
      <c r="D24" s="11"/>
      <c r="E24" s="444"/>
      <c r="F24" s="435"/>
      <c r="G24" s="444"/>
      <c r="H24" s="435"/>
      <c r="I24" s="31"/>
      <c r="J24" s="439"/>
      <c r="K24" s="435"/>
      <c r="L24" s="444"/>
      <c r="M24" s="435"/>
    </row>
    <row r="25" spans="1:13" x14ac:dyDescent="0.25">
      <c r="C25" s="11" t="s">
        <v>332</v>
      </c>
      <c r="D25" s="11"/>
      <c r="E25" s="444"/>
      <c r="F25" s="435"/>
      <c r="G25" s="444"/>
      <c r="H25" s="435"/>
      <c r="I25" s="31"/>
      <c r="J25" s="439"/>
      <c r="K25" s="435"/>
      <c r="L25" s="444"/>
      <c r="M25" s="435"/>
    </row>
    <row r="26" spans="1:13" x14ac:dyDescent="0.25">
      <c r="C26" s="12"/>
      <c r="D26" s="11" t="s">
        <v>66</v>
      </c>
      <c r="E26" s="483" t="str">
        <f>Municipalité!J26</f>
        <v xml:space="preserve"> </v>
      </c>
      <c r="F26" s="484" t="str">
        <f>Municipalité!K26</f>
        <v xml:space="preserve"> </v>
      </c>
      <c r="G26" s="483" t="str">
        <f>'Total org. contrôlés'!P26</f>
        <v xml:space="preserve"> </v>
      </c>
      <c r="H26" s="484" t="str">
        <f>'Total org. contrôlés'!Q26</f>
        <v xml:space="preserve"> </v>
      </c>
      <c r="I26" s="22"/>
      <c r="J26" s="494"/>
      <c r="K26" s="495"/>
      <c r="L26" s="489" t="str">
        <f t="shared" ref="L26:L31" si="2">IF((IF(E26=" ",0,E26)-IF(F26=" ",0,F26)+IF(G26=" ",0,G26)-IF(H26=" ",0,H26)+IF(J26=" ",0,J26)-IF(K26=" ",0,K26))&lt;=0," ",(IF(E26=" ",0,E26)-IF(F26=" ",0,F26)+IF(G26=" ",0,G26)-IF(H26=" ",0,H26)+IF(J26=" ",0,J26)-IF(K26=" ",0,K26)))</f>
        <v xml:space="preserve"> </v>
      </c>
      <c r="M26" s="490" t="str">
        <f t="shared" ref="M26:M31" si="3">IF((-IF(E26=" ",0,E26)+IF(F26=" ",0,F26)-IF(G26=" ",0,G26)+IF(H26=" ",0,H26)-IF(J26=" ",0,J26)+IF(K26=" ",0,K26))&lt;=0," ",(-IF(E26=" ",0,E26)+IF(F26=" ",0,F26)-IF(G26=" ",0,G26)+IF(H26=" ",0,H26)-IF(J26=" ",0,J26)+IF(K26=" ",0,K26)))</f>
        <v xml:space="preserve"> </v>
      </c>
    </row>
    <row r="27" spans="1:13" x14ac:dyDescent="0.25">
      <c r="C27" s="61"/>
      <c r="D27" s="11" t="s">
        <v>67</v>
      </c>
      <c r="E27" s="483" t="str">
        <f>Municipalité!J27</f>
        <v xml:space="preserve"> </v>
      </c>
      <c r="F27" s="484" t="str">
        <f>Municipalité!K27</f>
        <v xml:space="preserve"> </v>
      </c>
      <c r="G27" s="483" t="str">
        <f>'Total org. contrôlés'!P27</f>
        <v xml:space="preserve"> </v>
      </c>
      <c r="H27" s="484" t="str">
        <f>'Total org. contrôlés'!Q27</f>
        <v xml:space="preserve"> </v>
      </c>
      <c r="I27" s="22"/>
      <c r="J27" s="494"/>
      <c r="K27" s="495"/>
      <c r="L27" s="489" t="str">
        <f t="shared" si="2"/>
        <v xml:space="preserve"> </v>
      </c>
      <c r="M27" s="490" t="str">
        <f t="shared" si="3"/>
        <v xml:space="preserve"> </v>
      </c>
    </row>
    <row r="28" spans="1:13" x14ac:dyDescent="0.25">
      <c r="C28" s="11" t="s">
        <v>0</v>
      </c>
      <c r="D28" s="11"/>
      <c r="E28" s="483" t="str">
        <f>Municipalité!J28</f>
        <v xml:space="preserve"> </v>
      </c>
      <c r="F28" s="484" t="str">
        <f>Municipalité!K28</f>
        <v xml:space="preserve"> </v>
      </c>
      <c r="G28" s="483" t="str">
        <f>'Total org. contrôlés'!P28</f>
        <v xml:space="preserve"> </v>
      </c>
      <c r="H28" s="484" t="str">
        <f>'Total org. contrôlés'!Q28</f>
        <v xml:space="preserve"> </v>
      </c>
      <c r="I28" s="34"/>
      <c r="J28" s="494"/>
      <c r="K28" s="495"/>
      <c r="L28" s="489" t="str">
        <f t="shared" si="2"/>
        <v xml:space="preserve"> </v>
      </c>
      <c r="M28" s="490" t="str">
        <f t="shared" si="3"/>
        <v xml:space="preserve"> </v>
      </c>
    </row>
    <row r="29" spans="1:13" x14ac:dyDescent="0.25">
      <c r="C29" s="11" t="s">
        <v>44</v>
      </c>
      <c r="D29" s="11"/>
      <c r="E29" s="483" t="str">
        <f>Municipalité!J29</f>
        <v xml:space="preserve"> </v>
      </c>
      <c r="F29" s="484" t="str">
        <f>Municipalité!K29</f>
        <v xml:space="preserve"> </v>
      </c>
      <c r="G29" s="483" t="str">
        <f>'Total org. contrôlés'!P29</f>
        <v xml:space="preserve"> </v>
      </c>
      <c r="H29" s="484" t="str">
        <f>'Total org. contrôlés'!Q29</f>
        <v xml:space="preserve"> </v>
      </c>
      <c r="I29" s="22"/>
      <c r="J29" s="494"/>
      <c r="K29" s="495"/>
      <c r="L29" s="489" t="str">
        <f t="shared" si="2"/>
        <v xml:space="preserve"> </v>
      </c>
      <c r="M29" s="490" t="str">
        <f t="shared" si="3"/>
        <v xml:space="preserve"> </v>
      </c>
    </row>
    <row r="30" spans="1:13" x14ac:dyDescent="0.25">
      <c r="C30" s="11" t="s">
        <v>319</v>
      </c>
      <c r="D30" s="11"/>
      <c r="E30" s="483" t="str">
        <f>Municipalité!J30</f>
        <v xml:space="preserve"> </v>
      </c>
      <c r="F30" s="484" t="str">
        <f>Municipalité!K30</f>
        <v xml:space="preserve"> </v>
      </c>
      <c r="G30" s="483" t="str">
        <f>'Total org. contrôlés'!P30</f>
        <v xml:space="preserve"> </v>
      </c>
      <c r="H30" s="484" t="str">
        <f>'Total org. contrôlés'!Q30</f>
        <v xml:space="preserve"> </v>
      </c>
      <c r="I30" s="22"/>
      <c r="J30" s="494"/>
      <c r="K30" s="495"/>
      <c r="L30" s="489" t="str">
        <f t="shared" si="2"/>
        <v xml:space="preserve"> </v>
      </c>
      <c r="M30" s="490" t="str">
        <f t="shared" si="3"/>
        <v xml:space="preserve"> </v>
      </c>
    </row>
    <row r="31" spans="1:13" x14ac:dyDescent="0.25">
      <c r="A31" s="8"/>
      <c r="B31" s="8"/>
      <c r="C31" s="11" t="s">
        <v>23</v>
      </c>
      <c r="D31" s="11"/>
      <c r="E31" s="483" t="str">
        <f>Municipalité!J31</f>
        <v xml:space="preserve"> </v>
      </c>
      <c r="F31" s="484" t="str">
        <f>Municipalité!K31</f>
        <v xml:space="preserve"> </v>
      </c>
      <c r="G31" s="483" t="str">
        <f>'Total org. contrôlés'!P31</f>
        <v xml:space="preserve"> </v>
      </c>
      <c r="H31" s="484" t="str">
        <f>'Total org. contrôlés'!Q31</f>
        <v xml:space="preserve"> </v>
      </c>
      <c r="I31" s="24"/>
      <c r="J31" s="491"/>
      <c r="K31" s="495"/>
      <c r="L31" s="489" t="str">
        <f t="shared" si="2"/>
        <v xml:space="preserve"> </v>
      </c>
      <c r="M31" s="490" t="str">
        <f t="shared" si="3"/>
        <v xml:space="preserve"> </v>
      </c>
    </row>
    <row r="32" spans="1:13" x14ac:dyDescent="0.25">
      <c r="A32" s="174" t="s">
        <v>190</v>
      </c>
      <c r="B32" s="174"/>
      <c r="C32" s="174"/>
      <c r="D32" s="174"/>
      <c r="E32" s="487">
        <f>SUM(E7:E31)</f>
        <v>0</v>
      </c>
      <c r="F32" s="488">
        <f>SUM(F7:F31)</f>
        <v>0</v>
      </c>
      <c r="G32" s="487">
        <f>SUM(G7:G31)</f>
        <v>0</v>
      </c>
      <c r="H32" s="488">
        <f>SUM(H7:H31)</f>
        <v>0</v>
      </c>
      <c r="I32" s="241"/>
      <c r="J32" s="497">
        <f>SUM(J7:J31)</f>
        <v>0</v>
      </c>
      <c r="K32" s="488">
        <f>SUM(K7:K31)</f>
        <v>0</v>
      </c>
      <c r="L32" s="487">
        <f>SUM(L7:L31)</f>
        <v>0</v>
      </c>
      <c r="M32" s="488">
        <f>SUM(M7:M31)</f>
        <v>0</v>
      </c>
    </row>
    <row r="33" spans="1:13" x14ac:dyDescent="0.25">
      <c r="A33" s="8"/>
      <c r="B33" s="8"/>
      <c r="C33" s="8"/>
      <c r="D33" s="8"/>
      <c r="E33" s="10"/>
      <c r="F33" s="10"/>
      <c r="G33" s="10"/>
      <c r="H33" s="10"/>
      <c r="I33" s="10"/>
      <c r="J33" s="10"/>
      <c r="K33" s="10"/>
      <c r="L33" s="10"/>
      <c r="M33" s="10"/>
    </row>
    <row r="34" spans="1:13" ht="17.25" customHeight="1" x14ac:dyDescent="0.25">
      <c r="A34" s="601" t="s">
        <v>276</v>
      </c>
      <c r="B34" s="602"/>
      <c r="C34" s="602"/>
      <c r="D34" s="602"/>
      <c r="E34" s="602"/>
      <c r="F34" s="602"/>
      <c r="G34" s="602"/>
      <c r="H34" s="602"/>
      <c r="I34" s="602"/>
      <c r="J34" s="602"/>
      <c r="K34" s="602"/>
      <c r="L34" s="602"/>
      <c r="M34" s="603"/>
    </row>
    <row r="35" spans="1:13" s="51" customFormat="1" ht="13.5" customHeight="1" x14ac:dyDescent="0.25">
      <c r="A35" s="637" t="s">
        <v>151</v>
      </c>
      <c r="B35" s="638"/>
      <c r="C35" s="638"/>
      <c r="D35" s="639"/>
      <c r="E35" s="951" t="s">
        <v>105</v>
      </c>
      <c r="F35" s="952"/>
      <c r="G35" s="952"/>
      <c r="H35" s="952"/>
      <c r="I35" s="620" t="s">
        <v>96</v>
      </c>
      <c r="J35" s="621"/>
      <c r="K35" s="622"/>
      <c r="L35" s="620" t="s">
        <v>106</v>
      </c>
      <c r="M35" s="622"/>
    </row>
    <row r="36" spans="1:13" s="51" customFormat="1" ht="13.5" customHeight="1" x14ac:dyDescent="0.25">
      <c r="A36" s="640"/>
      <c r="B36" s="641"/>
      <c r="C36" s="641"/>
      <c r="D36" s="642"/>
      <c r="E36" s="623" t="s">
        <v>61</v>
      </c>
      <c r="F36" s="625"/>
      <c r="G36" s="623" t="s">
        <v>234</v>
      </c>
      <c r="H36" s="625"/>
      <c r="I36" s="623"/>
      <c r="J36" s="624"/>
      <c r="K36" s="625"/>
      <c r="L36" s="623"/>
      <c r="M36" s="625"/>
    </row>
    <row r="37" spans="1:13" x14ac:dyDescent="0.25">
      <c r="E37" s="18" t="s">
        <v>25</v>
      </c>
      <c r="F37" s="19" t="s">
        <v>26</v>
      </c>
      <c r="G37" s="18" t="s">
        <v>25</v>
      </c>
      <c r="H37" s="19" t="s">
        <v>26</v>
      </c>
      <c r="I37" s="26" t="s">
        <v>5</v>
      </c>
      <c r="J37" s="27" t="s">
        <v>25</v>
      </c>
      <c r="K37" s="19" t="s">
        <v>26</v>
      </c>
      <c r="L37" s="18" t="s">
        <v>25</v>
      </c>
      <c r="M37" s="19" t="s">
        <v>26</v>
      </c>
    </row>
    <row r="38" spans="1:13" ht="14" x14ac:dyDescent="0.3">
      <c r="A38" s="47" t="s">
        <v>97</v>
      </c>
      <c r="B38" s="47"/>
      <c r="E38" s="423"/>
      <c r="F38" s="409"/>
      <c r="G38" s="423"/>
      <c r="H38" s="409"/>
      <c r="I38" s="20"/>
      <c r="J38" s="416"/>
      <c r="K38" s="409"/>
      <c r="L38" s="423"/>
      <c r="M38" s="409"/>
    </row>
    <row r="39" spans="1:13" ht="13" x14ac:dyDescent="0.3">
      <c r="A39" s="49" t="s">
        <v>158</v>
      </c>
      <c r="B39" s="49"/>
      <c r="C39" s="11"/>
      <c r="D39" s="11"/>
      <c r="E39" s="444"/>
      <c r="F39" s="435"/>
      <c r="G39" s="444"/>
      <c r="H39" s="435"/>
      <c r="I39" s="31"/>
      <c r="J39" s="439"/>
      <c r="K39" s="435"/>
      <c r="L39" s="444"/>
      <c r="M39" s="435"/>
    </row>
    <row r="40" spans="1:13" x14ac:dyDescent="0.25">
      <c r="A40" s="16"/>
      <c r="B40" s="93" t="s">
        <v>82</v>
      </c>
      <c r="C40" s="94"/>
      <c r="D40" s="95"/>
      <c r="E40" s="444"/>
      <c r="F40" s="435"/>
      <c r="G40" s="444"/>
      <c r="H40" s="435"/>
      <c r="I40" s="31"/>
      <c r="J40" s="439"/>
      <c r="K40" s="435"/>
      <c r="L40" s="444"/>
      <c r="M40" s="435"/>
    </row>
    <row r="41" spans="1:13" x14ac:dyDescent="0.25">
      <c r="C41" s="11" t="s">
        <v>159</v>
      </c>
      <c r="D41" s="11"/>
      <c r="E41" s="483" t="str">
        <f>Municipalité!J41</f>
        <v xml:space="preserve"> </v>
      </c>
      <c r="F41" s="484" t="str">
        <f>Municipalité!K41</f>
        <v xml:space="preserve"> </v>
      </c>
      <c r="G41" s="483" t="str">
        <f>'Total org. contrôlés'!P41</f>
        <v xml:space="preserve"> </v>
      </c>
      <c r="H41" s="484" t="str">
        <f>'Total org. contrôlés'!Q41</f>
        <v xml:space="preserve"> </v>
      </c>
      <c r="I41" s="31"/>
      <c r="J41" s="439"/>
      <c r="K41" s="435"/>
      <c r="L41" s="489" t="str">
        <f>IF((IF(E41=" ",0,E41)-IF(F41=" ",0,F41)+IF(G41=" ",0,G41)-IF(H41=" ",0,H41)+IF(J41=" ",0,J41)-IF(K41=" ",0,K41))&lt;=0," ",(IF(E41=" ",0,E41)-IF(F41=" ",0,F41)+IF(G41=" ",0,G41)-IF(H41=" ",0,H41)+IF(J41=" ",0,J41)-IF(K41=" ",0,K41)))</f>
        <v xml:space="preserve"> </v>
      </c>
      <c r="M41" s="490" t="str">
        <f>IF((-IF(E41=" ",0,E41)+IF(F41=" ",0,F41)-IF(G41=" ",0,G41)+IF(H41=" ",0,H41)-IF(J41=" ",0,J41)+IF(K41=" ",0,K41))&lt;=0," ",(-IF(E41=" ",0,E41)+IF(F41=" ",0,F41)-IF(G41=" ",0,G41)+IF(H41=" ",0,H41)-IF(J41=" ",0,J41)+IF(K41=" ",0,K41)))</f>
        <v xml:space="preserve"> </v>
      </c>
    </row>
    <row r="42" spans="1:13" x14ac:dyDescent="0.25">
      <c r="C42" s="12" t="s">
        <v>334</v>
      </c>
      <c r="D42" s="12"/>
      <c r="E42" s="483" t="str">
        <f>Municipalité!J42</f>
        <v xml:space="preserve"> </v>
      </c>
      <c r="F42" s="484" t="str">
        <f>Municipalité!K42</f>
        <v xml:space="preserve"> </v>
      </c>
      <c r="G42" s="483" t="str">
        <f>'Total org. contrôlés'!P42</f>
        <v xml:space="preserve"> </v>
      </c>
      <c r="H42" s="484" t="str">
        <f>'Total org. contrôlés'!Q42</f>
        <v xml:space="preserve"> </v>
      </c>
      <c r="I42" s="24"/>
      <c r="J42" s="491"/>
      <c r="K42" s="492"/>
      <c r="L42" s="489" t="str">
        <f>IF((IF(E42=" ",0,E42)-IF(F42=" ",0,F42)+IF(G42=" ",0,G42)-IF(H42=" ",0,H42)+IF(J42=" ",0,J42)-IF(K42=" ",0,K42))&lt;=0," ",(IF(E42=" ",0,E42)-IF(F42=" ",0,F42)+IF(G42=" ",0,G42)-IF(H42=" ",0,H42)+IF(J42=" ",0,J42)-IF(K42=" ",0,K42)))</f>
        <v xml:space="preserve"> </v>
      </c>
      <c r="M42" s="490" t="str">
        <f>IF((-IF(E42=" ",0,E42)+IF(F42=" ",0,F42)-IF(G42=" ",0,G42)+IF(H42=" ",0,H42)-IF(J42=" ",0,J42)+IF(K42=" ",0,K42))&lt;=0," ",(-IF(E42=" ",0,E42)+IF(F42=" ",0,F42)-IF(G42=" ",0,G42)+IF(H42=" ",0,H42)-IF(J42=" ",0,J42)+IF(K42=" ",0,K42)))</f>
        <v xml:space="preserve"> </v>
      </c>
    </row>
    <row r="43" spans="1:13" ht="24" customHeight="1" x14ac:dyDescent="0.25">
      <c r="C43" s="686" t="s">
        <v>69</v>
      </c>
      <c r="D43" s="687"/>
      <c r="E43" s="483" t="str">
        <f>Municipalité!J43</f>
        <v xml:space="preserve"> </v>
      </c>
      <c r="F43" s="484" t="str">
        <f>Municipalité!K43</f>
        <v xml:space="preserve"> </v>
      </c>
      <c r="G43" s="483" t="str">
        <f>'Total org. contrôlés'!P43</f>
        <v xml:space="preserve"> </v>
      </c>
      <c r="H43" s="484" t="str">
        <f>'Total org. contrôlés'!Q43</f>
        <v xml:space="preserve"> </v>
      </c>
      <c r="I43" s="181"/>
      <c r="J43" s="493">
        <f>K152</f>
        <v>0</v>
      </c>
      <c r="K43" s="484">
        <f>J152</f>
        <v>0</v>
      </c>
      <c r="L43" s="493" t="str">
        <f>M152</f>
        <v xml:space="preserve"> </v>
      </c>
      <c r="M43" s="484" t="str">
        <f>L152</f>
        <v xml:space="preserve"> </v>
      </c>
    </row>
    <row r="44" spans="1:13" x14ac:dyDescent="0.25">
      <c r="C44" s="11" t="s">
        <v>70</v>
      </c>
      <c r="D44" s="13"/>
      <c r="E44" s="483" t="str">
        <f>Municipalité!J44</f>
        <v xml:space="preserve"> </v>
      </c>
      <c r="F44" s="484" t="str">
        <f>Municipalité!K44</f>
        <v xml:space="preserve"> </v>
      </c>
      <c r="G44" s="483" t="str">
        <f>'Total org. contrôlés'!P44</f>
        <v xml:space="preserve"> </v>
      </c>
      <c r="H44" s="484" t="str">
        <f>'Total org. contrôlés'!Q44</f>
        <v xml:space="preserve"> </v>
      </c>
      <c r="I44" s="24"/>
      <c r="J44" s="491"/>
      <c r="K44" s="492"/>
      <c r="L44" s="489" t="str">
        <f>IF((IF(E44=" ",0,E44)-IF(F44=" ",0,F44)+IF(G44=" ",0,G44)-IF(H44=" ",0,H44)+IF(J44=" ",0,J44)-IF(K44=" ",0,K44))&lt;=0," ",(IF(E44=" ",0,E44)-IF(F44=" ",0,F44)+IF(G44=" ",0,G44)-IF(H44=" ",0,H44)+IF(J44=" ",0,J44)-IF(K44=" ",0,K44)))</f>
        <v xml:space="preserve"> </v>
      </c>
      <c r="M44" s="490" t="str">
        <f>IF((-IF(E44=" ",0,E44)+IF(F44=" ",0,F44)-IF(G44=" ",0,G44)+IF(H44=" ",0,H44)-IF(J44=" ",0,J44)+IF(K44=" ",0,K44))&lt;=0," ",(-IF(E44=" ",0,E44)+IF(F44=" ",0,F44)-IF(G44=" ",0,G44)+IF(H44=" ",0,H44)-IF(J44=" ",0,J44)+IF(K44=" ",0,K44)))</f>
        <v xml:space="preserve"> </v>
      </c>
    </row>
    <row r="45" spans="1:13" ht="14.25" customHeight="1" x14ac:dyDescent="0.25">
      <c r="B45" s="685" t="s">
        <v>116</v>
      </c>
      <c r="C45" s="685"/>
      <c r="D45" s="600"/>
      <c r="E45" s="444"/>
      <c r="F45" s="435"/>
      <c r="G45" s="444"/>
      <c r="H45" s="435"/>
      <c r="I45" s="31"/>
      <c r="J45" s="439"/>
      <c r="K45" s="435"/>
      <c r="L45" s="444"/>
      <c r="M45" s="435"/>
    </row>
    <row r="46" spans="1:13" x14ac:dyDescent="0.25">
      <c r="C46" s="11" t="s">
        <v>159</v>
      </c>
      <c r="D46" s="13"/>
      <c r="E46" s="483" t="str">
        <f>Municipalité!J46</f>
        <v xml:space="preserve"> </v>
      </c>
      <c r="F46" s="484" t="str">
        <f>Municipalité!K46</f>
        <v xml:space="preserve"> </v>
      </c>
      <c r="G46" s="483" t="str">
        <f>'Total org. contrôlés'!P46</f>
        <v xml:space="preserve"> </v>
      </c>
      <c r="H46" s="484" t="str">
        <f>'Total org. contrôlés'!Q46</f>
        <v xml:space="preserve"> </v>
      </c>
      <c r="I46" s="31"/>
      <c r="J46" s="439"/>
      <c r="K46" s="435"/>
      <c r="L46" s="489" t="str">
        <f>IF((IF(E46=" ",0,E46)-IF(F46=" ",0,F46)+IF(G46=" ",0,G46)-IF(H46=" ",0,H46)+IF(J46=" ",0,J46)-IF(K46=" ",0,K46))&lt;=0," ",(IF(E46=" ",0,E46)-IF(F46=" ",0,F46)+IF(G46=" ",0,G46)-IF(H46=" ",0,H46)+IF(J46=" ",0,J46)-IF(K46=" ",0,K46)))</f>
        <v xml:space="preserve"> </v>
      </c>
      <c r="M46" s="490" t="str">
        <f>IF((-IF(E46=" ",0,E46)+IF(F46=" ",0,F46)-IF(G46=" ",0,G46)+IF(H46=" ",0,H46)-IF(J46=" ",0,J46)+IF(K46=" ",0,K46))&lt;=0," ",(-IF(E46=" ",0,E46)+IF(F46=" ",0,F46)-IF(G46=" ",0,G46)+IF(H46=" ",0,H46)-IF(J46=" ",0,J46)+IF(K46=" ",0,K46)))</f>
        <v xml:space="preserve"> </v>
      </c>
    </row>
    <row r="47" spans="1:13" x14ac:dyDescent="0.25">
      <c r="C47" s="12" t="s">
        <v>334</v>
      </c>
      <c r="D47" s="12"/>
      <c r="E47" s="483" t="str">
        <f>Municipalité!J47</f>
        <v xml:space="preserve"> </v>
      </c>
      <c r="F47" s="484" t="str">
        <f>Municipalité!K47</f>
        <v xml:space="preserve"> </v>
      </c>
      <c r="G47" s="483" t="str">
        <f>'Total org. contrôlés'!P47</f>
        <v xml:space="preserve"> </v>
      </c>
      <c r="H47" s="484" t="str">
        <f>'Total org. contrôlés'!Q47</f>
        <v xml:space="preserve"> </v>
      </c>
      <c r="I47" s="24"/>
      <c r="J47" s="491"/>
      <c r="K47" s="492"/>
      <c r="L47" s="489" t="str">
        <f>IF((IF(E47=" ",0,E47)-IF(F47=" ",0,F47)+IF(G47=" ",0,G47)-IF(H47=" ",0,H47)+IF(J47=" ",0,J47)-IF(K47=" ",0,K47))&lt;=0," ",(IF(E47=" ",0,E47)-IF(F47=" ",0,F47)+IF(G47=" ",0,G47)-IF(H47=" ",0,H47)+IF(J47=" ",0,J47)-IF(K47=" ",0,K47)))</f>
        <v xml:space="preserve"> </v>
      </c>
      <c r="M47" s="490" t="str">
        <f>IF((-IF(E47=" ",0,E47)+IF(F47=" ",0,F47)-IF(G47=" ",0,G47)+IF(H47=" ",0,H47)-IF(J47=" ",0,J47)+IF(K47=" ",0,K47))&lt;=0," ",(-IF(E47=" ",0,E47)+IF(F47=" ",0,F47)-IF(G47=" ",0,G47)+IF(H47=" ",0,H47)-IF(J47=" ",0,J47)+IF(K47=" ",0,K47)))</f>
        <v xml:space="preserve"> </v>
      </c>
    </row>
    <row r="48" spans="1:13" x14ac:dyDescent="0.25">
      <c r="A48" s="8"/>
      <c r="B48" s="8"/>
      <c r="C48" s="11" t="s">
        <v>70</v>
      </c>
      <c r="D48" s="13"/>
      <c r="E48" s="483" t="str">
        <f>Municipalité!J48</f>
        <v xml:space="preserve"> </v>
      </c>
      <c r="F48" s="484" t="str">
        <f>Municipalité!K48</f>
        <v xml:space="preserve"> </v>
      </c>
      <c r="G48" s="483" t="str">
        <f>'Total org. contrôlés'!P48</f>
        <v xml:space="preserve"> </v>
      </c>
      <c r="H48" s="484" t="str">
        <f>'Total org. contrôlés'!Q48</f>
        <v xml:space="preserve"> </v>
      </c>
      <c r="I48" s="22"/>
      <c r="J48" s="494"/>
      <c r="K48" s="495"/>
      <c r="L48" s="489" t="str">
        <f>IF((IF(E48=" ",0,E48)-IF(F48=" ",0,F48)+IF(G48=" ",0,G48)-IF(H48=" ",0,H48)+IF(J48=" ",0,J48)-IF(K48=" ",0,K48))&lt;=0," ",(IF(E48=" ",0,E48)-IF(F48=" ",0,F48)+IF(G48=" ",0,G48)-IF(H48=" ",0,H48)+IF(J48=" ",0,J48)-IF(K48=" ",0,K48)))</f>
        <v xml:space="preserve"> </v>
      </c>
      <c r="M48" s="490" t="str">
        <f>IF((-IF(E48=" ",0,E48)+IF(F48=" ",0,F48)-IF(G48=" ",0,G48)+IF(H48=" ",0,H48)-IF(J48=" ",0,J48)+IF(K48=" ",0,K48))&lt;=0," ",(-IF(E48=" ",0,E48)+IF(F48=" ",0,F48)-IF(G48=" ",0,G48)+IF(H48=" ",0,H48)-IF(J48=" ",0,J48)+IF(K48=" ",0,K48)))</f>
        <v xml:space="preserve"> </v>
      </c>
    </row>
    <row r="49" spans="1:13" ht="13.5" customHeight="1" x14ac:dyDescent="0.25">
      <c r="B49" s="685" t="s">
        <v>114</v>
      </c>
      <c r="C49" s="685"/>
      <c r="D49" s="600"/>
      <c r="E49" s="444"/>
      <c r="F49" s="435"/>
      <c r="G49" s="444"/>
      <c r="H49" s="435"/>
      <c r="I49" s="31"/>
      <c r="J49" s="439"/>
      <c r="K49" s="435"/>
      <c r="L49" s="444"/>
      <c r="M49" s="435"/>
    </row>
    <row r="50" spans="1:13" x14ac:dyDescent="0.25">
      <c r="C50" s="11" t="s">
        <v>159</v>
      </c>
      <c r="D50" s="13"/>
      <c r="E50" s="483" t="str">
        <f>Municipalité!J50</f>
        <v xml:space="preserve"> </v>
      </c>
      <c r="F50" s="484" t="str">
        <f>Municipalité!K50</f>
        <v xml:space="preserve"> </v>
      </c>
      <c r="G50" s="483" t="str">
        <f>'Total org. contrôlés'!P50</f>
        <v xml:space="preserve"> </v>
      </c>
      <c r="H50" s="484" t="str">
        <f>'Total org. contrôlés'!Q50</f>
        <v xml:space="preserve"> </v>
      </c>
      <c r="I50" s="31"/>
      <c r="J50" s="439"/>
      <c r="K50" s="435"/>
      <c r="L50" s="489" t="str">
        <f>IF((IF(E50=" ",0,E50)-IF(F50=" ",0,F50)+IF(G50=" ",0,G50)-IF(H50=" ",0,H50)+IF(J50=" ",0,J50)-IF(K50=" ",0,K50))&lt;=0," ",(IF(E50=" ",0,E50)-IF(F50=" ",0,F50)+IF(G50=" ",0,G50)-IF(H50=" ",0,H50)+IF(J50=" ",0,J50)-IF(K50=" ",0,K50)))</f>
        <v xml:space="preserve"> </v>
      </c>
      <c r="M50" s="490" t="str">
        <f>IF((-IF(E50=" ",0,E50)+IF(F50=" ",0,F50)-IF(G50=" ",0,G50)+IF(H50=" ",0,H50)-IF(J50=" ",0,J50)+IF(K50=" ",0,K50))&lt;=0," ",(-IF(E50=" ",0,E50)+IF(F50=" ",0,F50)-IF(G50=" ",0,G50)+IF(H50=" ",0,H50)-IF(J50=" ",0,J50)+IF(K50=" ",0,K50)))</f>
        <v xml:space="preserve"> </v>
      </c>
    </row>
    <row r="51" spans="1:13" x14ac:dyDescent="0.25">
      <c r="C51" s="12" t="s">
        <v>334</v>
      </c>
      <c r="D51" s="12"/>
      <c r="E51" s="483" t="str">
        <f>Municipalité!J51</f>
        <v xml:space="preserve"> </v>
      </c>
      <c r="F51" s="484" t="str">
        <f>Municipalité!K51</f>
        <v xml:space="preserve"> </v>
      </c>
      <c r="G51" s="483" t="str">
        <f>'Total org. contrôlés'!P51</f>
        <v xml:space="preserve"> </v>
      </c>
      <c r="H51" s="484" t="str">
        <f>'Total org. contrôlés'!Q51</f>
        <v xml:space="preserve"> </v>
      </c>
      <c r="I51" s="24"/>
      <c r="J51" s="491"/>
      <c r="K51" s="492"/>
      <c r="L51" s="489" t="str">
        <f>IF((IF(E51=" ",0,E51)-IF(F51=" ",0,F51)+IF(G51=" ",0,G51)-IF(H51=" ",0,H51)+IF(J51=" ",0,J51)-IF(K51=" ",0,K51))&lt;=0," ",(IF(E51=" ",0,E51)-IF(F51=" ",0,F51)+IF(G51=" ",0,G51)-IF(H51=" ",0,H51)+IF(J51=" ",0,J51)-IF(K51=" ",0,K51)))</f>
        <v xml:space="preserve"> </v>
      </c>
      <c r="M51" s="490" t="str">
        <f>IF((-IF(E51=" ",0,E51)+IF(F51=" ",0,F51)-IF(G51=" ",0,G51)+IF(H51=" ",0,H51)-IF(J51=" ",0,J51)+IF(K51=" ",0,K51))&lt;=0," ",(-IF(E51=" ",0,E51)+IF(F51=" ",0,F51)-IF(G51=" ",0,G51)+IF(H51=" ",0,H51)-IF(J51=" ",0,J51)+IF(K51=" ",0,K51)))</f>
        <v xml:space="preserve"> </v>
      </c>
    </row>
    <row r="52" spans="1:13" x14ac:dyDescent="0.25">
      <c r="A52" s="8"/>
      <c r="B52" s="8"/>
      <c r="C52" s="11" t="s">
        <v>70</v>
      </c>
      <c r="D52" s="13"/>
      <c r="E52" s="483" t="str">
        <f>Municipalité!J52</f>
        <v xml:space="preserve"> </v>
      </c>
      <c r="F52" s="484" t="str">
        <f>Municipalité!K52</f>
        <v xml:space="preserve"> </v>
      </c>
      <c r="G52" s="483" t="str">
        <f>'Total org. contrôlés'!P52</f>
        <v xml:space="preserve"> </v>
      </c>
      <c r="H52" s="484" t="str">
        <f>'Total org. contrôlés'!Q52</f>
        <v xml:space="preserve"> </v>
      </c>
      <c r="I52" s="22"/>
      <c r="J52" s="494"/>
      <c r="K52" s="495"/>
      <c r="L52" s="489" t="str">
        <f>IF((IF(E52=" ",0,E52)-IF(F52=" ",0,F52)+IF(G52=" ",0,G52)-IF(H52=" ",0,H52)+IF(J52=" ",0,J52)-IF(K52=" ",0,K52))&lt;=0," ",(IF(E52=" ",0,E52)-IF(F52=" ",0,F52)+IF(G52=" ",0,G52)-IF(H52=" ",0,H52)+IF(J52=" ",0,J52)-IF(K52=" ",0,K52)))</f>
        <v xml:space="preserve"> </v>
      </c>
      <c r="M52" s="490" t="str">
        <f>IF((-IF(E52=" ",0,E52)+IF(F52=" ",0,F52)-IF(G52=" ",0,G52)+IF(H52=" ",0,H52)-IF(J52=" ",0,J52)+IF(K52=" ",0,K52))&lt;=0," ",(-IF(E52=" ",0,E52)+IF(F52=" ",0,F52)-IF(G52=" ",0,G52)+IF(H52=" ",0,H52)-IF(J52=" ",0,J52)+IF(K52=" ",0,K52)))</f>
        <v xml:space="preserve"> </v>
      </c>
    </row>
    <row r="53" spans="1:13" ht="12.75" customHeight="1" x14ac:dyDescent="0.25">
      <c r="B53" s="685" t="s">
        <v>115</v>
      </c>
      <c r="C53" s="685"/>
      <c r="D53" s="600"/>
      <c r="E53" s="444"/>
      <c r="F53" s="435"/>
      <c r="G53" s="444"/>
      <c r="H53" s="435"/>
      <c r="I53" s="31"/>
      <c r="J53" s="439"/>
      <c r="K53" s="435"/>
      <c r="L53" s="444"/>
      <c r="M53" s="435"/>
    </row>
    <row r="54" spans="1:13" x14ac:dyDescent="0.25">
      <c r="C54" s="11" t="s">
        <v>159</v>
      </c>
      <c r="D54" s="13"/>
      <c r="E54" s="483" t="str">
        <f>Municipalité!J54</f>
        <v xml:space="preserve"> </v>
      </c>
      <c r="F54" s="484" t="str">
        <f>Municipalité!K54</f>
        <v xml:space="preserve"> </v>
      </c>
      <c r="G54" s="483" t="str">
        <f>'Total org. contrôlés'!P54</f>
        <v xml:space="preserve"> </v>
      </c>
      <c r="H54" s="484" t="str">
        <f>'Total org. contrôlés'!Q54</f>
        <v xml:space="preserve"> </v>
      </c>
      <c r="I54" s="31"/>
      <c r="J54" s="439"/>
      <c r="K54" s="435"/>
      <c r="L54" s="489" t="str">
        <f>IF((IF(E54=" ",0,E54)-IF(F54=" ",0,F54)+IF(G54=" ",0,G54)-IF(H54=" ",0,H54)+IF(J54=" ",0,J54)-IF(K54=" ",0,K54))&lt;=0," ",(IF(E54=" ",0,E54)-IF(F54=" ",0,F54)+IF(G54=" ",0,G54)-IF(H54=" ",0,H54)+IF(J54=" ",0,J54)-IF(K54=" ",0,K54)))</f>
        <v xml:space="preserve"> </v>
      </c>
      <c r="M54" s="490" t="str">
        <f>IF((-IF(E54=" ",0,E54)+IF(F54=" ",0,F54)-IF(G54=" ",0,G54)+IF(H54=" ",0,H54)-IF(J54=" ",0,J54)+IF(K54=" ",0,K54))&lt;=0," ",(-IF(E54=" ",0,E54)+IF(F54=" ",0,F54)-IF(G54=" ",0,G54)+IF(H54=" ",0,H54)-IF(J54=" ",0,J54)+IF(K54=" ",0,K54)))</f>
        <v xml:space="preserve"> </v>
      </c>
    </row>
    <row r="55" spans="1:13" x14ac:dyDescent="0.25">
      <c r="C55" s="12" t="s">
        <v>334</v>
      </c>
      <c r="D55" s="12"/>
      <c r="E55" s="483" t="str">
        <f>Municipalité!J55</f>
        <v xml:space="preserve"> </v>
      </c>
      <c r="F55" s="484" t="str">
        <f>Municipalité!K55</f>
        <v xml:space="preserve"> </v>
      </c>
      <c r="G55" s="483" t="str">
        <f>'Total org. contrôlés'!P55</f>
        <v xml:space="preserve"> </v>
      </c>
      <c r="H55" s="484" t="str">
        <f>'Total org. contrôlés'!Q55</f>
        <v xml:space="preserve"> </v>
      </c>
      <c r="I55" s="24"/>
      <c r="J55" s="491"/>
      <c r="K55" s="492"/>
      <c r="L55" s="489" t="str">
        <f>IF((IF(E55=" ",0,E55)-IF(F55=" ",0,F55)+IF(G55=" ",0,G55)-IF(H55=" ",0,H55)+IF(J55=" ",0,J55)-IF(K55=" ",0,K55))&lt;=0," ",(IF(E55=" ",0,E55)-IF(F55=" ",0,F55)+IF(G55=" ",0,G55)-IF(H55=" ",0,H55)+IF(J55=" ",0,J55)-IF(K55=" ",0,K55)))</f>
        <v xml:space="preserve"> </v>
      </c>
      <c r="M55" s="490" t="str">
        <f>IF((-IF(E55=" ",0,E55)+IF(F55=" ",0,F55)-IF(G55=" ",0,G55)+IF(H55=" ",0,H55)-IF(J55=" ",0,J55)+IF(K55=" ",0,K55))&lt;=0," ",(-IF(E55=" ",0,E55)+IF(F55=" ",0,F55)-IF(G55=" ",0,G55)+IF(H55=" ",0,H55)-IF(J55=" ",0,J55)+IF(K55=" ",0,K55)))</f>
        <v xml:space="preserve"> </v>
      </c>
    </row>
    <row r="56" spans="1:13" x14ac:dyDescent="0.25">
      <c r="A56" s="8"/>
      <c r="B56" s="8"/>
      <c r="C56" s="11" t="s">
        <v>70</v>
      </c>
      <c r="D56" s="13"/>
      <c r="E56" s="483" t="str">
        <f>Municipalité!J56</f>
        <v xml:space="preserve"> </v>
      </c>
      <c r="F56" s="484" t="str">
        <f>Municipalité!K56</f>
        <v xml:space="preserve"> </v>
      </c>
      <c r="G56" s="483" t="str">
        <f>'Total org. contrôlés'!P56</f>
        <v xml:space="preserve"> </v>
      </c>
      <c r="H56" s="484" t="str">
        <f>'Total org. contrôlés'!Q56</f>
        <v xml:space="preserve"> </v>
      </c>
      <c r="I56" s="22"/>
      <c r="J56" s="494"/>
      <c r="K56" s="495"/>
      <c r="L56" s="489" t="str">
        <f>IF((IF(E56=" ",0,E56)-IF(F56=" ",0,F56)+IF(G56=" ",0,G56)-IF(H56=" ",0,H56)+IF(J56=" ",0,J56)-IF(K56=" ",0,K56))&lt;=0," ",(IF(E56=" ",0,E56)-IF(F56=" ",0,F56)+IF(G56=" ",0,G56)-IF(H56=" ",0,H56)+IF(J56=" ",0,J56)-IF(K56=" ",0,K56)))</f>
        <v xml:space="preserve"> </v>
      </c>
      <c r="M56" s="490" t="str">
        <f>IF((-IF(E56=" ",0,E56)+IF(F56=" ",0,F56)-IF(G56=" ",0,G56)+IF(H56=" ",0,H56)-IF(J56=" ",0,J56)+IF(K56=" ",0,K56))&lt;=0," ",(-IF(E56=" ",0,E56)+IF(F56=" ",0,F56)-IF(G56=" ",0,G56)+IF(H56=" ",0,H56)-IF(J56=" ",0,J56)+IF(K56=" ",0,K56)))</f>
        <v xml:space="preserve"> </v>
      </c>
    </row>
    <row r="57" spans="1:13" x14ac:dyDescent="0.25">
      <c r="A57" s="7" t="s">
        <v>68</v>
      </c>
      <c r="B57" s="828" t="s">
        <v>209</v>
      </c>
      <c r="C57" s="828"/>
      <c r="D57" s="714"/>
      <c r="E57" s="485"/>
      <c r="F57" s="486"/>
      <c r="G57" s="485"/>
      <c r="H57" s="486"/>
      <c r="I57" s="212"/>
      <c r="J57" s="496"/>
      <c r="K57" s="486"/>
      <c r="L57" s="485"/>
      <c r="M57" s="486"/>
    </row>
    <row r="58" spans="1:13" x14ac:dyDescent="0.25">
      <c r="C58" s="11" t="s">
        <v>159</v>
      </c>
      <c r="D58" s="11"/>
      <c r="E58" s="483" t="str">
        <f>Municipalité!J58</f>
        <v xml:space="preserve"> </v>
      </c>
      <c r="F58" s="484" t="str">
        <f>Municipalité!K58</f>
        <v xml:space="preserve"> </v>
      </c>
      <c r="G58" s="483" t="str">
        <f>'Total org. contrôlés'!P58</f>
        <v xml:space="preserve"> </v>
      </c>
      <c r="H58" s="484" t="str">
        <f>'Total org. contrôlés'!Q58</f>
        <v xml:space="preserve"> </v>
      </c>
      <c r="I58" s="31"/>
      <c r="J58" s="439"/>
      <c r="K58" s="435"/>
      <c r="L58" s="489" t="str">
        <f>IF((IF(E58=" ",0,E58)-IF(F58=" ",0,F58)+IF(G58=" ",0,G58)-IF(H58=" ",0,H58)+IF(J58=" ",0,J58)-IF(K58=" ",0,K58))&lt;=0," ",(IF(E58=" ",0,E58)-IF(F58=" ",0,F58)+IF(G58=" ",0,G58)-IF(H58=" ",0,H58)+IF(J58=" ",0,J58)-IF(K58=" ",0,K58)))</f>
        <v xml:space="preserve"> </v>
      </c>
      <c r="M58" s="490" t="str">
        <f>IF((-IF(E58=" ",0,E58)+IF(F58=" ",0,F58)-IF(G58=" ",0,G58)+IF(H58=" ",0,H58)-IF(J58=" ",0,J58)+IF(K58=" ",0,K58))&lt;=0," ",(-IF(E58=" ",0,E58)+IF(F58=" ",0,F58)-IF(G58=" ",0,G58)+IF(H58=" ",0,H58)-IF(J58=" ",0,J58)+IF(K58=" ",0,K58)))</f>
        <v xml:space="preserve"> </v>
      </c>
    </row>
    <row r="59" spans="1:13" x14ac:dyDescent="0.25">
      <c r="C59" s="12" t="s">
        <v>334</v>
      </c>
      <c r="D59" s="11"/>
      <c r="E59" s="483" t="str">
        <f>Municipalité!J59</f>
        <v xml:space="preserve"> </v>
      </c>
      <c r="F59" s="484" t="str">
        <f>Municipalité!K59</f>
        <v xml:space="preserve"> </v>
      </c>
      <c r="G59" s="483" t="str">
        <f>'Total org. contrôlés'!P59</f>
        <v xml:space="preserve"> </v>
      </c>
      <c r="H59" s="484" t="str">
        <f>'Total org. contrôlés'!Q59</f>
        <v xml:space="preserve"> </v>
      </c>
      <c r="I59" s="22"/>
      <c r="J59" s="494"/>
      <c r="K59" s="495"/>
      <c r="L59" s="489" t="str">
        <f>IF((IF(E59=" ",0,E59)-IF(F59=" ",0,F59)+IF(G59=" ",0,G59)-IF(H59=" ",0,H59)+IF(J59=" ",0,J59)-IF(K59=" ",0,K59))&lt;=0," ",(IF(E59=" ",0,E59)-IF(F59=" ",0,F59)+IF(G59=" ",0,G59)-IF(H59=" ",0,H59)+IF(J59=" ",0,J59)-IF(K59=" ",0,K59)))</f>
        <v xml:space="preserve"> </v>
      </c>
      <c r="M59" s="490" t="str">
        <f>IF((-IF(E59=" ",0,E59)+IF(F59=" ",0,F59)-IF(G59=" ",0,G59)+IF(H59=" ",0,H59)-IF(J59=" ",0,J59)+IF(K59=" ",0,K59))&lt;=0," ",(-IF(E59=" ",0,E59)+IF(F59=" ",0,F59)-IF(G59=" ",0,G59)+IF(H59=" ",0,H59)-IF(J59=" ",0,J59)+IF(K59=" ",0,K59)))</f>
        <v xml:space="preserve"> </v>
      </c>
    </row>
    <row r="60" spans="1:13" x14ac:dyDescent="0.25">
      <c r="C60" s="11" t="s">
        <v>117</v>
      </c>
      <c r="D60" s="13"/>
      <c r="E60" s="483" t="str">
        <f>Municipalité!J60</f>
        <v xml:space="preserve"> </v>
      </c>
      <c r="F60" s="484" t="str">
        <f>Municipalité!K60</f>
        <v xml:space="preserve"> </v>
      </c>
      <c r="G60" s="483" t="str">
        <f>'Total org. contrôlés'!P60</f>
        <v xml:space="preserve"> </v>
      </c>
      <c r="H60" s="484" t="str">
        <f>'Total org. contrôlés'!Q60</f>
        <v xml:space="preserve"> </v>
      </c>
      <c r="I60" s="22"/>
      <c r="J60" s="494"/>
      <c r="K60" s="495"/>
      <c r="L60" s="489" t="str">
        <f>IF((IF(E60=" ",0,E60)-IF(F60=" ",0,F60)+IF(G60=" ",0,G60)-IF(H60=" ",0,H60)+IF(J60=" ",0,J60)-IF(K60=" ",0,K60))&lt;=0," ",(IF(E60=" ",0,E60)-IF(F60=" ",0,F60)+IF(G60=" ",0,G60)-IF(H60=" ",0,H60)+IF(J60=" ",0,J60)-IF(K60=" ",0,K60)))</f>
        <v xml:space="preserve"> </v>
      </c>
      <c r="M60" s="490" t="str">
        <f>IF((-IF(E60=" ",0,E60)+IF(F60=" ",0,F60)-IF(G60=" ",0,G60)+IF(H60=" ",0,H60)-IF(J60=" ",0,J60)+IF(K60=" ",0,K60))&lt;=0," ",(-IF(E60=" ",0,E60)+IF(F60=" ",0,F60)-IF(G60=" ",0,G60)+IF(H60=" ",0,H60)-IF(J60=" ",0,J60)+IF(K60=" ",0,K60)))</f>
        <v xml:space="preserve"> </v>
      </c>
    </row>
    <row r="61" spans="1:13" x14ac:dyDescent="0.25">
      <c r="C61" s="11" t="s">
        <v>118</v>
      </c>
      <c r="D61" s="13"/>
      <c r="E61" s="483" t="str">
        <f>Municipalité!J61</f>
        <v xml:space="preserve"> </v>
      </c>
      <c r="F61" s="484" t="str">
        <f>Municipalité!K61</f>
        <v xml:space="preserve"> </v>
      </c>
      <c r="G61" s="483" t="str">
        <f>'Total org. contrôlés'!P61</f>
        <v xml:space="preserve"> </v>
      </c>
      <c r="H61" s="484" t="str">
        <f>'Total org. contrôlés'!Q61</f>
        <v xml:space="preserve"> </v>
      </c>
      <c r="I61" s="22"/>
      <c r="J61" s="494"/>
      <c r="K61" s="495"/>
      <c r="L61" s="489" t="str">
        <f>IF((IF(E61=" ",0,E61)-IF(F61=" ",0,F61)+IF(G61=" ",0,G61)-IF(H61=" ",0,H61)+IF(J61=" ",0,J61)-IF(K61=" ",0,K61))&lt;=0," ",(IF(E61=" ",0,E61)-IF(F61=" ",0,F61)+IF(G61=" ",0,G61)-IF(H61=" ",0,H61)+IF(J61=" ",0,J61)-IF(K61=" ",0,K61)))</f>
        <v xml:space="preserve"> </v>
      </c>
      <c r="M61" s="490" t="str">
        <f>IF((-IF(E61=" ",0,E61)+IF(F61=" ",0,F61)-IF(G61=" ",0,G61)+IF(H61=" ",0,H61)-IF(J61=" ",0,J61)+IF(K61=" ",0,K61))&lt;=0," ",(-IF(E61=" ",0,E61)+IF(F61=" ",0,F61)-IF(G61=" ",0,G61)+IF(H61=" ",0,H61)-IF(J61=" ",0,J61)+IF(K61=" ",0,K61)))</f>
        <v xml:space="preserve"> </v>
      </c>
    </row>
    <row r="62" spans="1:13" x14ac:dyDescent="0.25">
      <c r="A62" s="7"/>
      <c r="B62" s="713" t="s">
        <v>83</v>
      </c>
      <c r="C62" s="713"/>
      <c r="D62" s="714"/>
      <c r="E62" s="444"/>
      <c r="F62" s="435"/>
      <c r="G62" s="444"/>
      <c r="H62" s="435"/>
      <c r="I62" s="31"/>
      <c r="J62" s="439"/>
      <c r="K62" s="435"/>
      <c r="L62" s="444"/>
      <c r="M62" s="435"/>
    </row>
    <row r="63" spans="1:13" x14ac:dyDescent="0.25">
      <c r="C63" s="11" t="s">
        <v>159</v>
      </c>
      <c r="D63" s="11"/>
      <c r="E63" s="483" t="str">
        <f>Municipalité!J63</f>
        <v xml:space="preserve"> </v>
      </c>
      <c r="F63" s="484" t="str">
        <f>Municipalité!K63</f>
        <v xml:space="preserve"> </v>
      </c>
      <c r="G63" s="483" t="str">
        <f>'Total org. contrôlés'!P63</f>
        <v xml:space="preserve"> </v>
      </c>
      <c r="H63" s="484" t="str">
        <f>'Total org. contrôlés'!Q63</f>
        <v xml:space="preserve"> </v>
      </c>
      <c r="I63" s="31"/>
      <c r="J63" s="439"/>
      <c r="K63" s="435"/>
      <c r="L63" s="489" t="str">
        <f>IF((IF(E63=" ",0,E63)-IF(F63=" ",0,F63)+IF(G63=" ",0,G63)-IF(H63=" ",0,H63)+IF(J63=" ",0,J63)-IF(K63=" ",0,K63))&lt;=0," ",(IF(E63=" ",0,E63)-IF(F63=" ",0,F63)+IF(G63=" ",0,G63)-IF(H63=" ",0,H63)+IF(J63=" ",0,J63)-IF(K63=" ",0,K63)))</f>
        <v xml:space="preserve"> </v>
      </c>
      <c r="M63" s="490" t="str">
        <f>IF((-IF(E63=" ",0,E63)+IF(F63=" ",0,F63)-IF(G63=" ",0,G63)+IF(H63=" ",0,H63)-IF(J63=" ",0,J63)+IF(K63=" ",0,K63))&lt;=0," ",(-IF(E63=" ",0,E63)+IF(F63=" ",0,F63)-IF(G63=" ",0,G63)+IF(H63=" ",0,H63)-IF(J63=" ",0,J63)+IF(K63=" ",0,K63)))</f>
        <v xml:space="preserve"> </v>
      </c>
    </row>
    <row r="64" spans="1:13" x14ac:dyDescent="0.25">
      <c r="C64" s="12" t="s">
        <v>334</v>
      </c>
      <c r="D64" s="12"/>
      <c r="E64" s="483" t="str">
        <f>Municipalité!J64</f>
        <v xml:space="preserve"> </v>
      </c>
      <c r="F64" s="484" t="str">
        <f>Municipalité!K64</f>
        <v xml:space="preserve"> </v>
      </c>
      <c r="G64" s="483" t="str">
        <f>'Total org. contrôlés'!P64</f>
        <v xml:space="preserve"> </v>
      </c>
      <c r="H64" s="484" t="str">
        <f>'Total org. contrôlés'!Q64</f>
        <v xml:space="preserve"> </v>
      </c>
      <c r="I64" s="24"/>
      <c r="J64" s="491"/>
      <c r="K64" s="492"/>
      <c r="L64" s="489" t="str">
        <f>IF((IF(E64=" ",0,E64)-IF(F64=" ",0,F64)+IF(G64=" ",0,G64)-IF(H64=" ",0,H64)+IF(J64=" ",0,J64)-IF(K64=" ",0,K64))&lt;=0," ",(IF(E64=" ",0,E64)-IF(F64=" ",0,F64)+IF(G64=" ",0,G64)-IF(H64=" ",0,H64)+IF(J64=" ",0,J64)-IF(K64=" ",0,K64)))</f>
        <v xml:space="preserve"> </v>
      </c>
      <c r="M64" s="490" t="str">
        <f>IF((-IF(E64=" ",0,E64)+IF(F64=" ",0,F64)-IF(G64=" ",0,G64)+IF(H64=" ",0,H64)-IF(J64=" ",0,J64)+IF(K64=" ",0,K64))&lt;=0," ",(-IF(E64=" ",0,E64)+IF(F64=" ",0,F64)-IF(G64=" ",0,G64)+IF(H64=" ",0,H64)-IF(J64=" ",0,J64)+IF(K64=" ",0,K64)))</f>
        <v xml:space="preserve"> </v>
      </c>
    </row>
    <row r="65" spans="1:14" ht="24" customHeight="1" x14ac:dyDescent="0.25">
      <c r="C65" s="686" t="s">
        <v>71</v>
      </c>
      <c r="D65" s="687"/>
      <c r="E65" s="483" t="str">
        <f>Municipalité!J65</f>
        <v xml:space="preserve"> </v>
      </c>
      <c r="F65" s="484" t="str">
        <f>Municipalité!K65</f>
        <v xml:space="preserve"> </v>
      </c>
      <c r="G65" s="483" t="str">
        <f>'Total org. contrôlés'!P65</f>
        <v xml:space="preserve"> </v>
      </c>
      <c r="H65" s="484" t="str">
        <f>'Total org. contrôlés'!Q65</f>
        <v xml:space="preserve"> </v>
      </c>
      <c r="I65" s="181"/>
      <c r="J65" s="493">
        <f>K185</f>
        <v>0</v>
      </c>
      <c r="K65" s="484">
        <f>J185</f>
        <v>0</v>
      </c>
      <c r="L65" s="493" t="str">
        <f>M185</f>
        <v xml:space="preserve"> </v>
      </c>
      <c r="M65" s="484" t="str">
        <f>L185</f>
        <v xml:space="preserve"> </v>
      </c>
    </row>
    <row r="66" spans="1:14" ht="12.75" customHeight="1" x14ac:dyDescent="0.25">
      <c r="C66" s="11" t="s">
        <v>70</v>
      </c>
      <c r="D66" s="11"/>
      <c r="E66" s="483" t="str">
        <f>Municipalité!J66</f>
        <v xml:space="preserve"> </v>
      </c>
      <c r="F66" s="484" t="str">
        <f>Municipalité!K66</f>
        <v xml:space="preserve"> </v>
      </c>
      <c r="G66" s="483" t="str">
        <f>'Total org. contrôlés'!P66</f>
        <v xml:space="preserve"> </v>
      </c>
      <c r="H66" s="484" t="str">
        <f>'Total org. contrôlés'!Q66</f>
        <v xml:space="preserve"> </v>
      </c>
      <c r="I66" s="22"/>
      <c r="J66" s="494"/>
      <c r="K66" s="495"/>
      <c r="L66" s="489" t="str">
        <f>IF((IF(E66=" ",0,E66)-IF(F66=" ",0,F66)+IF(G66=" ",0,G66)-IF(H66=" ",0,H66)+IF(J66=" ",0,J66)-IF(K66=" ",0,K66))&lt;=0," ",(IF(E66=" ",0,E66)-IF(F66=" ",0,F66)+IF(G66=" ",0,G66)-IF(H66=" ",0,H66)+IF(J66=" ",0,J66)-IF(K66=" ",0,K66)))</f>
        <v xml:space="preserve"> </v>
      </c>
      <c r="M66" s="490" t="str">
        <f>IF((-IF(E66=" ",0,E66)+IF(F66=" ",0,F66)-IF(G66=" ",0,G66)+IF(H66=" ",0,H66)-IF(J66=" ",0,J66)+IF(K66=" ",0,K66))&lt;=0," ",(-IF(E66=" ",0,E66)+IF(F66=" ",0,F66)-IF(G66=" ",0,G66)+IF(H66=" ",0,H66)-IF(J66=" ",0,J66)+IF(K66=" ",0,K66)))</f>
        <v xml:space="preserve"> </v>
      </c>
    </row>
    <row r="67" spans="1:14" x14ac:dyDescent="0.25">
      <c r="A67" s="7" t="s">
        <v>68</v>
      </c>
      <c r="B67" s="599" t="s">
        <v>210</v>
      </c>
      <c r="C67" s="599"/>
      <c r="D67" s="600"/>
      <c r="E67" s="485"/>
      <c r="F67" s="486"/>
      <c r="G67" s="485"/>
      <c r="H67" s="486"/>
      <c r="I67" s="212"/>
      <c r="J67" s="496"/>
      <c r="K67" s="486"/>
      <c r="L67" s="485"/>
      <c r="M67" s="486"/>
    </row>
    <row r="68" spans="1:14" x14ac:dyDescent="0.25">
      <c r="C68" s="11" t="s">
        <v>159</v>
      </c>
      <c r="D68" s="13"/>
      <c r="E68" s="483" t="str">
        <f>Municipalité!J68</f>
        <v xml:space="preserve"> </v>
      </c>
      <c r="F68" s="484" t="str">
        <f>Municipalité!K68</f>
        <v xml:space="preserve"> </v>
      </c>
      <c r="G68" s="483" t="str">
        <f>'Total org. contrôlés'!P68</f>
        <v xml:space="preserve"> </v>
      </c>
      <c r="H68" s="484" t="str">
        <f>'Total org. contrôlés'!Q68</f>
        <v xml:space="preserve"> </v>
      </c>
      <c r="I68" s="31"/>
      <c r="J68" s="439"/>
      <c r="K68" s="435"/>
      <c r="L68" s="489" t="str">
        <f>IF((IF(E68=" ",0,E68)-IF(F68=" ",0,F68)+IF(G68=" ",0,G68)-IF(H68=" ",0,H68)+IF(J68=" ",0,J68)-IF(K68=" ",0,K68))&lt;=0," ",(IF(E68=" ",0,E68)-IF(F68=" ",0,F68)+IF(G68=" ",0,G68)-IF(H68=" ",0,H68)+IF(J68=" ",0,J68)-IF(K68=" ",0,K68)))</f>
        <v xml:space="preserve"> </v>
      </c>
      <c r="M68" s="490" t="str">
        <f>IF((-IF(E68=" ",0,E68)+IF(F68=" ",0,F68)-IF(G68=" ",0,G68)+IF(H68=" ",0,H68)-IF(J68=" ",0,J68)+IF(K68=" ",0,K68))&lt;=0," ",(-IF(E68=" ",0,E68)+IF(F68=" ",0,F68)-IF(G68=" ",0,G68)+IF(H68=" ",0,H68)-IF(J68=" ",0,J68)+IF(K68=" ",0,K68)))</f>
        <v xml:space="preserve"> </v>
      </c>
    </row>
    <row r="69" spans="1:14" x14ac:dyDescent="0.25">
      <c r="C69" s="12" t="s">
        <v>334</v>
      </c>
      <c r="D69" s="12"/>
      <c r="E69" s="483" t="str">
        <f>Municipalité!J69</f>
        <v xml:space="preserve"> </v>
      </c>
      <c r="F69" s="484" t="str">
        <f>Municipalité!K69</f>
        <v xml:space="preserve"> </v>
      </c>
      <c r="G69" s="483" t="str">
        <f>'Total org. contrôlés'!P69</f>
        <v xml:space="preserve"> </v>
      </c>
      <c r="H69" s="484" t="str">
        <f>'Total org. contrôlés'!Q69</f>
        <v xml:space="preserve"> </v>
      </c>
      <c r="I69" s="24"/>
      <c r="J69" s="491"/>
      <c r="K69" s="492"/>
      <c r="L69" s="489" t="str">
        <f>IF((IF(E69=" ",0,E69)-IF(F69=" ",0,F69)+IF(G69=" ",0,G69)-IF(H69=" ",0,H69)+IF(J69=" ",0,J69)-IF(K69=" ",0,K69))&lt;=0," ",(IF(E69=" ",0,E69)-IF(F69=" ",0,F69)+IF(G69=" ",0,G69)-IF(H69=" ",0,H69)+IF(J69=" ",0,J69)-IF(K69=" ",0,K69)))</f>
        <v xml:space="preserve"> </v>
      </c>
      <c r="M69" s="490" t="str">
        <f>IF((-IF(E69=" ",0,E69)+IF(F69=" ",0,F69)-IF(G69=" ",0,G69)+IF(H69=" ",0,H69)-IF(J69=" ",0,J69)+IF(K69=" ",0,K69))&lt;=0," ",(-IF(E69=" ",0,E69)+IF(F69=" ",0,F69)-IF(G69=" ",0,G69)+IF(H69=" ",0,H69)-IF(J69=" ",0,J69)+IF(K69=" ",0,K69)))</f>
        <v xml:space="preserve"> </v>
      </c>
      <c r="N69" s="99"/>
    </row>
    <row r="70" spans="1:14" x14ac:dyDescent="0.25">
      <c r="A70" s="8"/>
      <c r="B70" s="8"/>
      <c r="C70" s="11" t="s">
        <v>148</v>
      </c>
      <c r="D70" s="13"/>
      <c r="E70" s="483" t="str">
        <f>Municipalité!J70</f>
        <v xml:space="preserve"> </v>
      </c>
      <c r="F70" s="484" t="str">
        <f>Municipalité!K70</f>
        <v xml:space="preserve"> </v>
      </c>
      <c r="G70" s="483" t="str">
        <f>'Total org. contrôlés'!P70</f>
        <v xml:space="preserve"> </v>
      </c>
      <c r="H70" s="484" t="str">
        <f>'Total org. contrôlés'!Q70</f>
        <v xml:space="preserve"> </v>
      </c>
      <c r="I70" s="22"/>
      <c r="J70" s="494"/>
      <c r="K70" s="495"/>
      <c r="L70" s="489" t="str">
        <f>IF((IF(E70=" ",0,E70)-IF(F70=" ",0,F70)+IF(G70=" ",0,G70)-IF(H70=" ",0,H70)+IF(J70=" ",0,J70)-IF(K70=" ",0,K70))&lt;=0," ",(IF(E70=" ",0,E70)-IF(F70=" ",0,F70)+IF(G70=" ",0,G70)-IF(H70=" ",0,H70)+IF(J70=" ",0,J70)-IF(K70=" ",0,K70)))</f>
        <v xml:space="preserve"> </v>
      </c>
      <c r="M70" s="490" t="str">
        <f>IF((-IF(E70=" ",0,E70)+IF(F70=" ",0,F70)-IF(G70=" ",0,G70)+IF(H70=" ",0,H70)-IF(J70=" ",0,J70)+IF(K70=" ",0,K70))&lt;=0," ",(-IF(E70=" ",0,E70)+IF(F70=" ",0,F70)-IF(G70=" ",0,G70)+IF(H70=" ",0,H70)-IF(J70=" ",0,J70)+IF(K70=" ",0,K70)))</f>
        <v xml:space="preserve"> </v>
      </c>
      <c r="N70" s="99"/>
    </row>
    <row r="71" spans="1:14" x14ac:dyDescent="0.25">
      <c r="A71" s="7" t="s">
        <v>68</v>
      </c>
      <c r="B71" s="599" t="s">
        <v>281</v>
      </c>
      <c r="C71" s="599"/>
      <c r="D71" s="600"/>
      <c r="E71" s="485"/>
      <c r="F71" s="486"/>
      <c r="G71" s="485"/>
      <c r="H71" s="486"/>
      <c r="I71" s="212"/>
      <c r="J71" s="496"/>
      <c r="K71" s="486"/>
      <c r="L71" s="485"/>
      <c r="M71" s="486"/>
    </row>
    <row r="72" spans="1:14" x14ac:dyDescent="0.25">
      <c r="C72" s="11" t="s">
        <v>159</v>
      </c>
      <c r="D72" s="13"/>
      <c r="E72" s="483" t="str">
        <f>Municipalité!J72</f>
        <v xml:space="preserve"> </v>
      </c>
      <c r="F72" s="484" t="str">
        <f>Municipalité!K72</f>
        <v xml:space="preserve"> </v>
      </c>
      <c r="G72" s="483" t="str">
        <f>'Total org. contrôlés'!P72</f>
        <v xml:space="preserve"> </v>
      </c>
      <c r="H72" s="484" t="str">
        <f>'Total org. contrôlés'!Q72</f>
        <v xml:space="preserve"> </v>
      </c>
      <c r="I72" s="31"/>
      <c r="J72" s="439"/>
      <c r="K72" s="435"/>
      <c r="L72" s="489" t="str">
        <f>IF((IF(E72=" ",0,E72)-IF(F72=" ",0,F72)+IF(G72=" ",0,G72)-IF(H72=" ",0,H72)+IF(J72=" ",0,J72)-IF(K72=" ",0,K72))&lt;=0," ",(IF(E72=" ",0,E72)-IF(F72=" ",0,F72)+IF(G72=" ",0,G72)-IF(H72=" ",0,H72)+IF(J72=" ",0,J72)-IF(K72=" ",0,K72)))</f>
        <v xml:space="preserve"> </v>
      </c>
      <c r="M72" s="490" t="str">
        <f>IF((-IF(E72=" ",0,E72)+IF(F72=" ",0,F72)-IF(G72=" ",0,G72)+IF(H72=" ",0,H72)-IF(J72=" ",0,J72)+IF(K72=" ",0,K72))&lt;=0," ",(-IF(E72=" ",0,E72)+IF(F72=" ",0,F72)-IF(G72=" ",0,G72)+IF(H72=" ",0,H72)-IF(J72=" ",0,J72)+IF(K72=" ",0,K72)))</f>
        <v xml:space="preserve"> </v>
      </c>
    </row>
    <row r="73" spans="1:14" x14ac:dyDescent="0.25">
      <c r="A73" s="8"/>
      <c r="B73" s="8"/>
      <c r="C73" s="12" t="s">
        <v>280</v>
      </c>
      <c r="D73" s="13"/>
      <c r="E73" s="483" t="str">
        <f>Municipalité!J73</f>
        <v xml:space="preserve"> </v>
      </c>
      <c r="F73" s="484" t="str">
        <f>Municipalité!K73</f>
        <v xml:space="preserve"> </v>
      </c>
      <c r="G73" s="483" t="str">
        <f>'Total org. contrôlés'!P73</f>
        <v xml:space="preserve"> </v>
      </c>
      <c r="H73" s="484" t="str">
        <f>'Total org. contrôlés'!Q73</f>
        <v xml:space="preserve"> </v>
      </c>
      <c r="I73" s="22"/>
      <c r="J73" s="494"/>
      <c r="K73" s="495"/>
      <c r="L73" s="489" t="str">
        <f>IF((IF(E73=" ",0,E73)-IF(F73=" ",0,F73)+IF(G73=" ",0,G73)-IF(H73=" ",0,H73)+IF(J73=" ",0,J73)-IF(K73=" ",0,K73))&lt;=0," ",(IF(E73=" ",0,E73)-IF(F73=" ",0,F73)+IF(G73=" ",0,G73)-IF(H73=" ",0,H73)+IF(J73=" ",0,J73)-IF(K73=" ",0,K73)))</f>
        <v xml:space="preserve"> </v>
      </c>
      <c r="M73" s="490" t="str">
        <f>IF((-IF(E73=" ",0,E73)+IF(F73=" ",0,F73)-IF(G73=" ",0,G73)+IF(H73=" ",0,H73)-IF(J73=" ",0,J73)+IF(K73=" ",0,K73))&lt;=0," ",(-IF(E73=" ",0,E73)+IF(F73=" ",0,F73)-IF(G73=" ",0,G73)+IF(H73=" ",0,H73)-IF(J73=" ",0,J73)+IF(K73=" ",0,K73)))</f>
        <v xml:space="preserve"> </v>
      </c>
      <c r="N73" s="99"/>
    </row>
    <row r="74" spans="1:14" x14ac:dyDescent="0.25">
      <c r="C74" s="11" t="s">
        <v>282</v>
      </c>
      <c r="D74" s="12"/>
      <c r="E74" s="483" t="str">
        <f>Municipalité!J74</f>
        <v xml:space="preserve"> </v>
      </c>
      <c r="F74" s="484" t="str">
        <f>Municipalité!K74</f>
        <v xml:space="preserve"> </v>
      </c>
      <c r="G74" s="483" t="str">
        <f>'Total org. contrôlés'!P74</f>
        <v xml:space="preserve"> </v>
      </c>
      <c r="H74" s="484" t="str">
        <f>'Total org. contrôlés'!Q74</f>
        <v xml:space="preserve"> </v>
      </c>
      <c r="I74" s="24"/>
      <c r="J74" s="491"/>
      <c r="K74" s="492"/>
      <c r="L74" s="489" t="str">
        <f>IF((IF(E74=" ",0,E74)-IF(F74=" ",0,F74)+IF(G74=" ",0,G74)-IF(H74=" ",0,H74)+IF(J74=" ",0,J74)-IF(K74=" ",0,K74))&lt;=0," ",(IF(E74=" ",0,E74)-IF(F74=" ",0,F74)+IF(G74=" ",0,G74)-IF(H74=" ",0,H74)+IF(J74=" ",0,J74)-IF(K74=" ",0,K74)))</f>
        <v xml:space="preserve"> </v>
      </c>
      <c r="M74" s="490" t="str">
        <f>IF((-IF(E74=" ",0,E74)+IF(F74=" ",0,F74)-IF(G74=" ",0,G74)+IF(H74=" ",0,H74)-IF(J74=" ",0,J74)+IF(K74=" ",0,K74))&lt;=0," ",(-IF(E74=" ",0,E74)+IF(F74=" ",0,F74)-IF(G74=" ",0,G74)+IF(H74=" ",0,H74)-IF(J74=" ",0,J74)+IF(K74=" ",0,K74)))</f>
        <v xml:space="preserve"> </v>
      </c>
      <c r="N74" s="99"/>
    </row>
    <row r="75" spans="1:14" ht="24" customHeight="1" x14ac:dyDescent="0.25">
      <c r="A75" s="8"/>
      <c r="B75" s="8"/>
      <c r="C75" s="999" t="s">
        <v>283</v>
      </c>
      <c r="D75" s="1000"/>
      <c r="E75" s="483" t="str">
        <f>Municipalité!J75</f>
        <v xml:space="preserve"> </v>
      </c>
      <c r="F75" s="484" t="str">
        <f>Municipalité!K75</f>
        <v xml:space="preserve"> </v>
      </c>
      <c r="G75" s="483" t="str">
        <f>'Total org. contrôlés'!P75</f>
        <v xml:space="preserve"> </v>
      </c>
      <c r="H75" s="484" t="str">
        <f>'Total org. contrôlés'!Q75</f>
        <v xml:space="preserve"> </v>
      </c>
      <c r="I75" s="22"/>
      <c r="J75" s="494"/>
      <c r="K75" s="495"/>
      <c r="L75" s="489" t="str">
        <f>IF((IF(E75=" ",0,E75)-IF(F75=" ",0,F75)+IF(G75=" ",0,G75)-IF(H75=" ",0,H75)+IF(J75=" ",0,J75)-IF(K75=" ",0,K75))&lt;=0," ",(IF(E75=" ",0,E75)-IF(F75=" ",0,F75)+IF(G75=" ",0,G75)-IF(H75=" ",0,H75)+IF(J75=" ",0,J75)-IF(K75=" ",0,K75)))</f>
        <v xml:space="preserve"> </v>
      </c>
      <c r="M75" s="490" t="str">
        <f>IF((-IF(E75=" ",0,E75)+IF(F75=" ",0,F75)-IF(G75=" ",0,G75)+IF(H75=" ",0,H75)-IF(J75=" ",0,J75)+IF(K75=" ",0,K75))&lt;=0," ",(-IF(E75=" ",0,E75)+IF(F75=" ",0,F75)-IF(G75=" ",0,G75)+IF(H75=" ",0,H75)-IF(J75=" ",0,J75)+IF(K75=" ",0,K75)))</f>
        <v xml:space="preserve"> </v>
      </c>
      <c r="N75" s="99"/>
    </row>
    <row r="76" spans="1:14" ht="24" customHeight="1" x14ac:dyDescent="0.25">
      <c r="A76" s="654" t="s">
        <v>191</v>
      </c>
      <c r="B76" s="654"/>
      <c r="C76" s="654"/>
      <c r="D76" s="655"/>
      <c r="E76" s="487">
        <f>SUM(E41:E75)</f>
        <v>0</v>
      </c>
      <c r="F76" s="488">
        <f>SUM(F41:F75)</f>
        <v>0</v>
      </c>
      <c r="G76" s="487">
        <f>SUM(G41:G75)</f>
        <v>0</v>
      </c>
      <c r="H76" s="488">
        <f>SUM(H41:H75)</f>
        <v>0</v>
      </c>
      <c r="I76" s="241"/>
      <c r="J76" s="497">
        <f>SUM(J41:J75)</f>
        <v>0</v>
      </c>
      <c r="K76" s="488">
        <f>SUM(K41:K75)</f>
        <v>0</v>
      </c>
      <c r="L76" s="487">
        <f>SUM(L41:L75)</f>
        <v>0</v>
      </c>
      <c r="M76" s="488">
        <f>SUM(M41:M75)</f>
        <v>0</v>
      </c>
    </row>
    <row r="77" spans="1:14" ht="15" customHeight="1" x14ac:dyDescent="0.25">
      <c r="A77" s="654" t="s">
        <v>189</v>
      </c>
      <c r="B77" s="654"/>
      <c r="C77" s="654"/>
      <c r="D77" s="655"/>
      <c r="E77" s="487">
        <f>E32+E76</f>
        <v>0</v>
      </c>
      <c r="F77" s="488">
        <f>F32+F76</f>
        <v>0</v>
      </c>
      <c r="G77" s="487">
        <f>G32+G76</f>
        <v>0</v>
      </c>
      <c r="H77" s="488">
        <f>H32+H76</f>
        <v>0</v>
      </c>
      <c r="I77" s="243"/>
      <c r="J77" s="497">
        <f>J32+J76</f>
        <v>0</v>
      </c>
      <c r="K77" s="488">
        <f>K32+K76</f>
        <v>0</v>
      </c>
      <c r="L77" s="487">
        <f>L32+L76</f>
        <v>0</v>
      </c>
      <c r="M77" s="488">
        <f>M32+M76</f>
        <v>0</v>
      </c>
      <c r="N77" s="99"/>
    </row>
    <row r="78" spans="1:14" s="3" customFormat="1" x14ac:dyDescent="0.25">
      <c r="A78" s="8"/>
      <c r="B78" s="8"/>
      <c r="C78" s="8"/>
      <c r="D78" s="8"/>
      <c r="E78" s="43"/>
      <c r="F78" s="43"/>
      <c r="G78" s="10"/>
      <c r="H78" s="10"/>
      <c r="I78" s="10"/>
      <c r="J78" s="10"/>
      <c r="K78" s="10"/>
      <c r="L78" s="43"/>
      <c r="M78" s="43"/>
    </row>
    <row r="79" spans="1:14" ht="17.25" customHeight="1" x14ac:dyDescent="0.25">
      <c r="A79" s="601" t="s">
        <v>276</v>
      </c>
      <c r="B79" s="602"/>
      <c r="C79" s="602"/>
      <c r="D79" s="602"/>
      <c r="E79" s="602"/>
      <c r="F79" s="602"/>
      <c r="G79" s="602"/>
      <c r="H79" s="602"/>
      <c r="I79" s="602"/>
      <c r="J79" s="602"/>
      <c r="K79" s="602"/>
      <c r="L79" s="602"/>
      <c r="M79" s="603"/>
    </row>
    <row r="80" spans="1:14" s="51" customFormat="1" ht="13.5" customHeight="1" x14ac:dyDescent="0.25">
      <c r="A80" s="637" t="s">
        <v>151</v>
      </c>
      <c r="B80" s="638"/>
      <c r="C80" s="638"/>
      <c r="D80" s="639"/>
      <c r="E80" s="951" t="s">
        <v>105</v>
      </c>
      <c r="F80" s="952"/>
      <c r="G80" s="952"/>
      <c r="H80" s="952"/>
      <c r="I80" s="620" t="s">
        <v>96</v>
      </c>
      <c r="J80" s="621"/>
      <c r="K80" s="622"/>
      <c r="L80" s="620" t="s">
        <v>106</v>
      </c>
      <c r="M80" s="622"/>
    </row>
    <row r="81" spans="1:13" s="51" customFormat="1" ht="13.5" customHeight="1" x14ac:dyDescent="0.25">
      <c r="A81" s="640"/>
      <c r="B81" s="641"/>
      <c r="C81" s="641"/>
      <c r="D81" s="642"/>
      <c r="E81" s="623" t="s">
        <v>61</v>
      </c>
      <c r="F81" s="625"/>
      <c r="G81" s="623" t="s">
        <v>234</v>
      </c>
      <c r="H81" s="625"/>
      <c r="I81" s="623"/>
      <c r="J81" s="624"/>
      <c r="K81" s="625"/>
      <c r="L81" s="623"/>
      <c r="M81" s="625"/>
    </row>
    <row r="82" spans="1:13" x14ac:dyDescent="0.25">
      <c r="E82" s="18" t="s">
        <v>25</v>
      </c>
      <c r="F82" s="19" t="s">
        <v>26</v>
      </c>
      <c r="G82" s="18" t="s">
        <v>25</v>
      </c>
      <c r="H82" s="19" t="s">
        <v>26</v>
      </c>
      <c r="I82" s="26" t="s">
        <v>5</v>
      </c>
      <c r="J82" s="27" t="s">
        <v>25</v>
      </c>
      <c r="K82" s="19" t="s">
        <v>26</v>
      </c>
      <c r="L82" s="18" t="s">
        <v>25</v>
      </c>
      <c r="M82" s="19" t="s">
        <v>26</v>
      </c>
    </row>
    <row r="83" spans="1:13" ht="14" x14ac:dyDescent="0.3">
      <c r="A83" s="47" t="s">
        <v>72</v>
      </c>
      <c r="B83" s="47"/>
      <c r="E83" s="423"/>
      <c r="F83" s="409"/>
      <c r="G83" s="423"/>
      <c r="H83" s="409"/>
      <c r="I83" s="20"/>
      <c r="J83" s="416"/>
      <c r="K83" s="409"/>
      <c r="L83" s="423"/>
      <c r="M83" s="409"/>
    </row>
    <row r="84" spans="1:13" ht="13" x14ac:dyDescent="0.3">
      <c r="A84" s="49" t="s">
        <v>16</v>
      </c>
      <c r="B84" s="254"/>
      <c r="C84" s="249"/>
      <c r="D84" s="250"/>
      <c r="E84" s="498"/>
      <c r="F84" s="499"/>
      <c r="G84" s="498"/>
      <c r="H84" s="499"/>
      <c r="I84" s="251"/>
      <c r="J84" s="504"/>
      <c r="K84" s="499"/>
      <c r="L84" s="498"/>
      <c r="M84" s="499"/>
    </row>
    <row r="85" spans="1:13" x14ac:dyDescent="0.25">
      <c r="A85" s="16"/>
      <c r="B85" s="1006" t="s">
        <v>73</v>
      </c>
      <c r="C85" s="1006"/>
      <c r="D85" s="1007"/>
      <c r="E85" s="498"/>
      <c r="F85" s="499"/>
      <c r="G85" s="498"/>
      <c r="H85" s="499"/>
      <c r="I85" s="251"/>
      <c r="J85" s="504"/>
      <c r="K85" s="499"/>
      <c r="L85" s="498"/>
      <c r="M85" s="499"/>
    </row>
    <row r="86" spans="1:13" x14ac:dyDescent="0.25">
      <c r="C86" s="96" t="s">
        <v>17</v>
      </c>
      <c r="D86" s="61"/>
      <c r="E86" s="518" t="str">
        <f>Municipalité!J86</f>
        <v xml:space="preserve"> </v>
      </c>
      <c r="F86" s="519" t="str">
        <f>Municipalité!K86</f>
        <v xml:space="preserve"> </v>
      </c>
      <c r="G86" s="518" t="str">
        <f>'Total org. contrôlés'!P86</f>
        <v xml:space="preserve"> </v>
      </c>
      <c r="H86" s="519" t="str">
        <f>'Total org. contrôlés'!Q86</f>
        <v xml:space="preserve"> </v>
      </c>
      <c r="I86" s="97"/>
      <c r="J86" s="516"/>
      <c r="K86" s="517"/>
      <c r="L86" s="520" t="str">
        <f>IF((IF(E86=" ",0,E86)-IF(F86=" ",0,F86)+IF(G86=" ",0,G86)+IF(J86=" ",0,J86)-IF(K86=" ",0,K86))&lt;=0," ",(IF(E86=" ",0,E86)-IF(F86=" ",0,F86)+IF(G86=" ",0,G86)-IF(H86=" ",0,H86)+IF(J86=" ",0,J86)-IF(K86=" ",0,K86)))</f>
        <v xml:space="preserve"> </v>
      </c>
      <c r="M86" s="521" t="str">
        <f>IF((-IF(E86=" ",0,E86)+IF(F86=" ",0,F86)-IF(G86=" ",0,G86)+IF(H86=" ",0,H86)-IF(J86=" ",0,J86)+IF(K86=" ",0,K86))&lt;=0," ",(-IF(E86=" ",0,E86)+IF(F86=" ",0,F86)-IF(G86=" ",0,G86)+IF(H86=" ",0,H86)-IF(J86=" ",0,J86)+IF(K86=" ",0,K86)))</f>
        <v xml:space="preserve"> </v>
      </c>
    </row>
    <row r="87" spans="1:13" x14ac:dyDescent="0.25">
      <c r="C87" s="14" t="s">
        <v>200</v>
      </c>
      <c r="D87" s="11"/>
      <c r="E87" s="483" t="str">
        <f>Municipalité!J87</f>
        <v xml:space="preserve"> </v>
      </c>
      <c r="F87" s="484" t="str">
        <f>Municipalité!K87</f>
        <v xml:space="preserve"> </v>
      </c>
      <c r="G87" s="483" t="str">
        <f>'Total org. contrôlés'!P87</f>
        <v xml:space="preserve"> </v>
      </c>
      <c r="H87" s="484" t="str">
        <f>'Total org. contrôlés'!Q87</f>
        <v xml:space="preserve"> </v>
      </c>
      <c r="I87" s="22"/>
      <c r="J87" s="494"/>
      <c r="K87" s="495"/>
      <c r="L87" s="489" t="str">
        <f t="shared" ref="L87:L92" si="4">IF((IF(E87=" ",0,E87)-IF(F87=" ",0,F87)+IF(G87=" ",0,G87)+IF(J87=" ",0,J87)-IF(K87=" ",0,K87))&lt;=0," ",(IF(E87=" ",0,E87)-IF(F87=" ",0,F87)+IF(G87=" ",0,G87)-IF(H87=" ",0,H87)+IF(J87=" ",0,J87)-IF(K87=" ",0,K87)))</f>
        <v xml:space="preserve"> </v>
      </c>
      <c r="M87" s="490" t="str">
        <f t="shared" ref="M87:M92" si="5">IF((-IF(E87=" ",0,E87)+IF(F87=" ",0,F87)-IF(G87=" ",0,G87)+IF(H87=" ",0,H87)-IF(J87=" ",0,J87)+IF(K87=" ",0,K87))&lt;=0," ",(-IF(E87=" ",0,E87)+IF(F87=" ",0,F87)-IF(G87=" ",0,G87)+IF(H87=" ",0,H87)-IF(J87=" ",0,J87)+IF(K87=" ",0,K87)))</f>
        <v xml:space="preserve"> </v>
      </c>
    </row>
    <row r="88" spans="1:13" x14ac:dyDescent="0.25">
      <c r="C88" s="14" t="s">
        <v>32</v>
      </c>
      <c r="D88" s="11"/>
      <c r="E88" s="483" t="str">
        <f>Municipalité!J88</f>
        <v xml:space="preserve"> </v>
      </c>
      <c r="F88" s="484" t="str">
        <f>Municipalité!K88</f>
        <v xml:space="preserve"> </v>
      </c>
      <c r="G88" s="483" t="str">
        <f>'Total org. contrôlés'!P88</f>
        <v xml:space="preserve"> </v>
      </c>
      <c r="H88" s="484" t="str">
        <f>'Total org. contrôlés'!Q88</f>
        <v xml:space="preserve"> </v>
      </c>
      <c r="I88" s="22"/>
      <c r="J88" s="494"/>
      <c r="K88" s="495"/>
      <c r="L88" s="489" t="str">
        <f t="shared" si="4"/>
        <v xml:space="preserve"> </v>
      </c>
      <c r="M88" s="490" t="str">
        <f t="shared" si="5"/>
        <v xml:space="preserve"> </v>
      </c>
    </row>
    <row r="89" spans="1:13" x14ac:dyDescent="0.25">
      <c r="C89" s="15" t="s">
        <v>22</v>
      </c>
      <c r="D89" s="12"/>
      <c r="E89" s="483" t="str">
        <f>Municipalité!J89</f>
        <v xml:space="preserve"> </v>
      </c>
      <c r="F89" s="484" t="str">
        <f>Municipalité!K89</f>
        <v xml:space="preserve"> </v>
      </c>
      <c r="G89" s="483" t="str">
        <f>'Total org. contrôlés'!P89</f>
        <v xml:space="preserve"> </v>
      </c>
      <c r="H89" s="484" t="str">
        <f>'Total org. contrôlés'!Q89</f>
        <v xml:space="preserve"> </v>
      </c>
      <c r="I89" s="24"/>
      <c r="J89" s="491"/>
      <c r="K89" s="492"/>
      <c r="L89" s="489" t="str">
        <f t="shared" si="4"/>
        <v xml:space="preserve"> </v>
      </c>
      <c r="M89" s="490" t="str">
        <f t="shared" si="5"/>
        <v xml:space="preserve"> </v>
      </c>
    </row>
    <row r="90" spans="1:13" x14ac:dyDescent="0.25">
      <c r="C90" s="15" t="s">
        <v>41</v>
      </c>
      <c r="D90" s="12"/>
      <c r="E90" s="483" t="str">
        <f>Municipalité!J90</f>
        <v xml:space="preserve"> </v>
      </c>
      <c r="F90" s="484" t="str">
        <f>Municipalité!K90</f>
        <v xml:space="preserve"> </v>
      </c>
      <c r="G90" s="483" t="str">
        <f>'Total org. contrôlés'!P90</f>
        <v xml:space="preserve"> </v>
      </c>
      <c r="H90" s="484" t="str">
        <f>'Total org. contrôlés'!Q90</f>
        <v xml:space="preserve"> </v>
      </c>
      <c r="I90" s="24"/>
      <c r="J90" s="491"/>
      <c r="K90" s="492"/>
      <c r="L90" s="489" t="str">
        <f t="shared" si="4"/>
        <v xml:space="preserve"> </v>
      </c>
      <c r="M90" s="490" t="str">
        <f t="shared" si="5"/>
        <v xml:space="preserve"> </v>
      </c>
    </row>
    <row r="91" spans="1:13" x14ac:dyDescent="0.25">
      <c r="C91" s="14" t="s">
        <v>42</v>
      </c>
      <c r="D91" s="11"/>
      <c r="E91" s="483" t="str">
        <f>Municipalité!J91</f>
        <v xml:space="preserve"> </v>
      </c>
      <c r="F91" s="484" t="str">
        <f>Municipalité!K91</f>
        <v xml:space="preserve"> </v>
      </c>
      <c r="G91" s="483" t="str">
        <f>'Total org. contrôlés'!P91</f>
        <v xml:space="preserve"> </v>
      </c>
      <c r="H91" s="484" t="str">
        <f>'Total org. contrôlés'!Q91</f>
        <v xml:space="preserve"> </v>
      </c>
      <c r="I91" s="22"/>
      <c r="J91" s="494"/>
      <c r="K91" s="495"/>
      <c r="L91" s="489" t="str">
        <f t="shared" si="4"/>
        <v xml:space="preserve"> </v>
      </c>
      <c r="M91" s="490" t="str">
        <f t="shared" si="5"/>
        <v xml:space="preserve"> </v>
      </c>
    </row>
    <row r="92" spans="1:13" x14ac:dyDescent="0.25">
      <c r="C92" s="14" t="s">
        <v>43</v>
      </c>
      <c r="D92" s="11"/>
      <c r="E92" s="483" t="str">
        <f>Municipalité!J92</f>
        <v xml:space="preserve"> </v>
      </c>
      <c r="F92" s="484" t="str">
        <f>Municipalité!K92</f>
        <v xml:space="preserve"> </v>
      </c>
      <c r="G92" s="483" t="str">
        <f>'Total org. contrôlés'!P92</f>
        <v xml:space="preserve"> </v>
      </c>
      <c r="H92" s="484" t="str">
        <f>'Total org. contrôlés'!Q92</f>
        <v xml:space="preserve"> </v>
      </c>
      <c r="I92" s="22"/>
      <c r="J92" s="494"/>
      <c r="K92" s="495"/>
      <c r="L92" s="489" t="str">
        <f t="shared" si="4"/>
        <v xml:space="preserve"> </v>
      </c>
      <c r="M92" s="490" t="str">
        <f t="shared" si="5"/>
        <v xml:space="preserve"> </v>
      </c>
    </row>
    <row r="93" spans="1:13" x14ac:dyDescent="0.25">
      <c r="C93" s="275" t="s">
        <v>248</v>
      </c>
      <c r="D93" s="275"/>
      <c r="E93" s="483" t="str">
        <f>Municipalité!J93</f>
        <v xml:space="preserve"> </v>
      </c>
      <c r="F93" s="484" t="str">
        <f>Municipalité!K93</f>
        <v xml:space="preserve"> </v>
      </c>
      <c r="G93" s="483" t="str">
        <f>'Total org. contrôlés'!P93</f>
        <v xml:space="preserve"> </v>
      </c>
      <c r="H93" s="484" t="str">
        <f>'Total org. contrôlés'!Q93</f>
        <v xml:space="preserve"> </v>
      </c>
      <c r="I93" s="22"/>
      <c r="J93" s="494"/>
      <c r="K93" s="495"/>
      <c r="L93" s="489" t="str">
        <f>IF((IF(E93=" ",0,E93)-IF(F93=" ",0,F93)+IF(G93=" ",0,G93)+IF(J93=" ",0,J93)-IF(K93=" ",0,K93))&lt;=0," ",(IF(E93=" ",0,E93)-IF(F93=" ",0,F93)+IF(G93=" ",0,G93)-IF(H93=" ",0,H93)+IF(J93=" ",0,J93)-IF(K93=" ",0,K93)))</f>
        <v xml:space="preserve"> </v>
      </c>
      <c r="M93" s="490" t="str">
        <f>IF((-IF(E93=" ",0,E93)+IF(F93=" ",0,F93)-IF(G93=" ",0,G93)+IF(H93=" ",0,H93)-IF(J93=" ",0,J93)+IF(K93=" ",0,K93))&lt;=0," ",(-IF(E93=" ",0,E93)+IF(F93=" ",0,F93)-IF(G93=" ",0,G93)+IF(H93=" ",0,H93)-IF(J93=" ",0,J93)+IF(K93=" ",0,K93)))</f>
        <v xml:space="preserve"> </v>
      </c>
    </row>
    <row r="94" spans="1:13" x14ac:dyDescent="0.25">
      <c r="C94" s="275" t="s">
        <v>249</v>
      </c>
      <c r="D94" s="275"/>
      <c r="E94" s="483" t="str">
        <f>Municipalité!J94</f>
        <v xml:space="preserve"> </v>
      </c>
      <c r="F94" s="484" t="str">
        <f>Municipalité!K94</f>
        <v xml:space="preserve"> </v>
      </c>
      <c r="G94" s="483" t="str">
        <f>'Total org. contrôlés'!P94</f>
        <v xml:space="preserve"> </v>
      </c>
      <c r="H94" s="484" t="str">
        <f>'Total org. contrôlés'!Q94</f>
        <v xml:space="preserve"> </v>
      </c>
      <c r="I94" s="22"/>
      <c r="J94" s="494"/>
      <c r="K94" s="495"/>
      <c r="L94" s="489" t="str">
        <f>IF((IF(E94=" ",0,E94)-IF(F94=" ",0,F94)+IF(G94=" ",0,G94)+IF(J94=" ",0,J94)-IF(K94=" ",0,K94))&lt;=0," ",(IF(E94=" ",0,E94)-IF(F94=" ",0,F94)+IF(G94=" ",0,G94)-IF(H94=" ",0,H94)+IF(J94=" ",0,J94)-IF(K94=" ",0,K94)))</f>
        <v xml:space="preserve"> </v>
      </c>
      <c r="M94" s="490" t="str">
        <f>IF((-IF(E94=" ",0,E94)+IF(F94=" ",0,F94)-IF(G94=" ",0,G94)+IF(H94=" ",0,H94)-IF(J94=" ",0,J94)+IF(K94=" ",0,K94))&lt;=0," ",(-IF(E94=" ",0,E94)+IF(F94=" ",0,F94)-IF(G94=" ",0,G94)+IF(H94=" ",0,H94)-IF(J94=" ",0,J94)+IF(K94=" ",0,K94)))</f>
        <v xml:space="preserve"> </v>
      </c>
    </row>
    <row r="95" spans="1:13" x14ac:dyDescent="0.25">
      <c r="C95" s="275" t="s">
        <v>27</v>
      </c>
      <c r="D95" s="275"/>
      <c r="E95" s="483" t="str">
        <f>Municipalité!J95</f>
        <v xml:space="preserve"> </v>
      </c>
      <c r="F95" s="484" t="str">
        <f>Municipalité!K95</f>
        <v xml:space="preserve"> </v>
      </c>
      <c r="G95" s="483" t="str">
        <f>'Total org. contrôlés'!P95</f>
        <v xml:space="preserve"> </v>
      </c>
      <c r="H95" s="484" t="str">
        <f>'Total org. contrôlés'!Q95</f>
        <v xml:space="preserve"> </v>
      </c>
      <c r="I95" s="22"/>
      <c r="J95" s="494"/>
      <c r="K95" s="495"/>
      <c r="L95" s="489" t="str">
        <f>IF((IF(E95=" ",0,E95)-IF(F95=" ",0,F95)+IF(G95=" ",0,G95)+IF(J95=" ",0,J95)-IF(K95=" ",0,K95))&lt;=0," ",(IF(E95=" ",0,E95)-IF(F95=" ",0,F95)+IF(G95=" ",0,G95)-IF(H95=" ",0,H95)+IF(J95=" ",0,J95)-IF(K95=" ",0,K95)))</f>
        <v xml:space="preserve"> </v>
      </c>
      <c r="M95" s="490" t="str">
        <f>IF((-IF(E95=" ",0,E95)+IF(F95=" ",0,F95)-IF(G95=" ",0,G95)+IF(H95=" ",0,H95)-IF(J95=" ",0,J95)+IF(K95=" ",0,K95))&lt;=0," ",(-IF(E95=" ",0,E95)+IF(F95=" ",0,F95)-IF(G95=" ",0,G95)+IF(H95=" ",0,H95)-IF(J95=" ",0,J95)+IF(K95=" ",0,K95)))</f>
        <v xml:space="preserve"> </v>
      </c>
    </row>
    <row r="96" spans="1:13" x14ac:dyDescent="0.25">
      <c r="C96" s="275" t="s">
        <v>250</v>
      </c>
      <c r="D96" s="275"/>
      <c r="E96" s="483" t="str">
        <f>Municipalité!J96</f>
        <v xml:space="preserve"> </v>
      </c>
      <c r="F96" s="484" t="str">
        <f>Municipalité!K96</f>
        <v xml:space="preserve"> </v>
      </c>
      <c r="G96" s="483" t="str">
        <f>'Total org. contrôlés'!P96</f>
        <v xml:space="preserve"> </v>
      </c>
      <c r="H96" s="484" t="str">
        <f>'Total org. contrôlés'!Q96</f>
        <v xml:space="preserve"> </v>
      </c>
      <c r="I96" s="22"/>
      <c r="J96" s="494"/>
      <c r="K96" s="495"/>
      <c r="L96" s="489" t="str">
        <f>IF((IF(E96=" ",0,E96)-IF(F96=" ",0,F96)+IF(G96=" ",0,G96)+IF(J96=" ",0,J96)-IF(K96=" ",0,K96))&lt;=0," ",(IF(E96=" ",0,E96)-IF(F96=" ",0,F96)+IF(G96=" ",0,G96)-IF(H96=" ",0,H96)+IF(J96=" ",0,J96)-IF(K96=" ",0,K96)))</f>
        <v xml:space="preserve"> </v>
      </c>
      <c r="M96" s="490" t="str">
        <f>IF((-IF(E96=" ",0,E96)+IF(F96=" ",0,F96)-IF(G96=" ",0,G96)+IF(H96=" ",0,H96)-IF(J96=" ",0,J96)+IF(K96=" ",0,K96))&lt;=0," ",(-IF(E96=" ",0,E96)+IF(F96=" ",0,F96)-IF(G96=" ",0,G96)+IF(H96=" ",0,H96)-IF(J96=" ",0,J96)+IF(K96=" ",0,K96)))</f>
        <v xml:space="preserve"> </v>
      </c>
    </row>
    <row r="97" spans="1:13" x14ac:dyDescent="0.25">
      <c r="B97" s="656" t="s">
        <v>74</v>
      </c>
      <c r="C97" s="656"/>
      <c r="D97" s="657"/>
      <c r="E97" s="424"/>
      <c r="F97" s="411"/>
      <c r="G97" s="424"/>
      <c r="H97" s="411"/>
      <c r="I97" s="213"/>
      <c r="J97" s="417"/>
      <c r="K97" s="411"/>
      <c r="L97" s="424"/>
      <c r="M97" s="435"/>
    </row>
    <row r="98" spans="1:13" x14ac:dyDescent="0.25">
      <c r="C98" s="14" t="s">
        <v>17</v>
      </c>
      <c r="D98" s="11"/>
      <c r="E98" s="483" t="str">
        <f>Municipalité!J98</f>
        <v xml:space="preserve"> </v>
      </c>
      <c r="F98" s="484" t="str">
        <f>Municipalité!K98</f>
        <v xml:space="preserve"> </v>
      </c>
      <c r="G98" s="483" t="str">
        <f>'Total org. contrôlés'!P98</f>
        <v xml:space="preserve"> </v>
      </c>
      <c r="H98" s="484" t="str">
        <f>'Total org. contrôlés'!Q98</f>
        <v xml:space="preserve"> </v>
      </c>
      <c r="I98" s="22"/>
      <c r="J98" s="494"/>
      <c r="K98" s="495"/>
      <c r="L98" s="489" t="str">
        <f>IF((IF(E98=" ",0,E98)-IF(F98=" ",0,F98)+IF(G98=" ",0,G98)+IF(J98=" ",0,J98)-IF(K98=" ",0,K98))&lt;=0," ",(IF(E98=" ",0,E98)-IF(F98=" ",0,F98)+IF(G98=" ",0,G98)-IF(H98=" ",0,H98)+IF(J98=" ",0,J98)-IF(K98=" ",0,K98)))</f>
        <v xml:space="preserve"> </v>
      </c>
      <c r="M98" s="490" t="str">
        <f>IF((-IF(E98=" ",0,E98)+IF(F98=" ",0,F98)-IF(G98=" ",0,G98)+IF(H98=" ",0,H98)-IF(J98=" ",0,J98)+IF(K98=" ",0,K98))&lt;=0," ",(-IF(E98=" ",0,E98)+IF(F98=" ",0,F98)-IF(G98=" ",0,G98)+IF(H98=" ",0,H98)-IF(J98=" ",0,J98)+IF(K98=" ",0,K98)))</f>
        <v xml:space="preserve"> </v>
      </c>
    </row>
    <row r="99" spans="1:13" x14ac:dyDescent="0.25">
      <c r="C99" s="14" t="s">
        <v>32</v>
      </c>
      <c r="D99" s="11"/>
      <c r="E99" s="483" t="str">
        <f>Municipalité!J99</f>
        <v xml:space="preserve"> </v>
      </c>
      <c r="F99" s="484" t="str">
        <f>Municipalité!K99</f>
        <v xml:space="preserve"> </v>
      </c>
      <c r="G99" s="483" t="str">
        <f>'Total org. contrôlés'!P99</f>
        <v xml:space="preserve"> </v>
      </c>
      <c r="H99" s="484" t="str">
        <f>'Total org. contrôlés'!Q99</f>
        <v xml:space="preserve"> </v>
      </c>
      <c r="I99" s="22"/>
      <c r="J99" s="494"/>
      <c r="K99" s="495"/>
      <c r="L99" s="489" t="str">
        <f>IF((IF(E99=" ",0,E99)-IF(F99=" ",0,F99)+IF(G99=" ",0,G99)+IF(J99=" ",0,J99)-IF(K99=" ",0,K99))&lt;=0," ",(IF(E99=" ",0,E99)-IF(F99=" ",0,F99)+IF(G99=" ",0,G99)-IF(H99=" ",0,H99)+IF(J99=" ",0,J99)-IF(K99=" ",0,K99)))</f>
        <v xml:space="preserve"> </v>
      </c>
      <c r="M99" s="490" t="str">
        <f>IF((-IF(E99=" ",0,E99)+IF(F99=" ",0,F99)-IF(G99=" ",0,G99)+IF(H99=" ",0,H99)-IF(J99=" ",0,J99)+IF(K99=" ",0,K99))&lt;=0," ",(-IF(E99=" ",0,E99)+IF(F99=" ",0,F99)-IF(G99=" ",0,G99)+IF(H99=" ",0,H99)-IF(J99=" ",0,J99)+IF(K99=" ",0,K99)))</f>
        <v xml:space="preserve"> </v>
      </c>
    </row>
    <row r="100" spans="1:13" x14ac:dyDescent="0.25">
      <c r="C100" s="14" t="s">
        <v>22</v>
      </c>
      <c r="D100" s="11"/>
      <c r="E100" s="483" t="str">
        <f>Municipalité!J100</f>
        <v xml:space="preserve"> </v>
      </c>
      <c r="F100" s="484" t="str">
        <f>Municipalité!K100</f>
        <v xml:space="preserve"> </v>
      </c>
      <c r="G100" s="483" t="str">
        <f>'Total org. contrôlés'!P100</f>
        <v xml:space="preserve"> </v>
      </c>
      <c r="H100" s="484" t="str">
        <f>'Total org. contrôlés'!Q100</f>
        <v xml:space="preserve"> </v>
      </c>
      <c r="I100" s="22"/>
      <c r="J100" s="494"/>
      <c r="K100" s="495"/>
      <c r="L100" s="489" t="str">
        <f>IF((IF(E100=" ",0,E100)-IF(F100=" ",0,F100)+IF(G100=" ",0,G100)+IF(J100=" ",0,J100)-IF(K100=" ",0,K100))&lt;=0," ",(IF(E100=" ",0,E100)-IF(F100=" ",0,F100)+IF(G100=" ",0,G100)-IF(H100=" ",0,H100)+IF(J100=" ",0,J100)-IF(K100=" ",0,K100)))</f>
        <v xml:space="preserve"> </v>
      </c>
      <c r="M100" s="490" t="str">
        <f>IF((-IF(E100=" ",0,E100)+IF(F100=" ",0,F100)-IF(G100=" ",0,G100)+IF(H100=" ",0,H100)-IF(J100=" ",0,J100)+IF(K100=" ",0,K100))&lt;=0," ",(-IF(E100=" ",0,E100)+IF(F100=" ",0,F100)-IF(G100=" ",0,G100)+IF(H100=" ",0,H100)-IF(J100=" ",0,J100)+IF(K100=" ",0,K100)))</f>
        <v xml:space="preserve"> </v>
      </c>
    </row>
    <row r="101" spans="1:13" x14ac:dyDescent="0.25">
      <c r="C101" s="658" t="s">
        <v>42</v>
      </c>
      <c r="D101" s="659"/>
      <c r="E101" s="483" t="str">
        <f>Municipalité!J101</f>
        <v xml:space="preserve"> </v>
      </c>
      <c r="F101" s="484" t="str">
        <f>Municipalité!K101</f>
        <v xml:space="preserve"> </v>
      </c>
      <c r="G101" s="483" t="str">
        <f>'Total org. contrôlés'!P101</f>
        <v xml:space="preserve"> </v>
      </c>
      <c r="H101" s="484" t="str">
        <f>'Total org. contrôlés'!Q101</f>
        <v xml:space="preserve"> </v>
      </c>
      <c r="I101" s="22"/>
      <c r="J101" s="494"/>
      <c r="K101" s="495"/>
      <c r="L101" s="489" t="str">
        <f>IF((IF(E101=" ",0,E101)-IF(F101=" ",0,F101)+IF(G101=" ",0,G101)+IF(J101=" ",0,J101)-IF(K101=" ",0,K101))&lt;=0," ",(IF(E101=" ",0,E101)-IF(F101=" ",0,F101)+IF(G101=" ",0,G101)-IF(H101=" ",0,H101)+IF(J101=" ",0,J101)-IF(K101=" ",0,K101)))</f>
        <v xml:space="preserve"> </v>
      </c>
      <c r="M101" s="490" t="str">
        <f>IF((-IF(E101=" ",0,E101)+IF(F101=" ",0,F101)-IF(G101=" ",0,G101)+IF(H101=" ",0,H101)-IF(J101=" ",0,J101)+IF(K101=" ",0,K101))&lt;=0," ",(-IF(E101=" ",0,E101)+IF(F101=" ",0,F101)-IF(G101=" ",0,G101)+IF(H101=" ",0,H101)-IF(J101=" ",0,J101)+IF(K101=" ",0,K101)))</f>
        <v xml:space="preserve"> </v>
      </c>
    </row>
    <row r="102" spans="1:13" x14ac:dyDescent="0.25">
      <c r="C102" s="14" t="s">
        <v>27</v>
      </c>
      <c r="D102" s="11"/>
      <c r="E102" s="444"/>
      <c r="F102" s="435"/>
      <c r="G102" s="444"/>
      <c r="H102" s="435"/>
      <c r="I102" s="31"/>
      <c r="J102" s="439"/>
      <c r="K102" s="435"/>
      <c r="L102" s="444"/>
      <c r="M102" s="435"/>
    </row>
    <row r="103" spans="1:13" x14ac:dyDescent="0.25">
      <c r="D103" s="14" t="s">
        <v>100</v>
      </c>
      <c r="E103" s="483" t="str">
        <f>Municipalité!J103</f>
        <v xml:space="preserve"> </v>
      </c>
      <c r="F103" s="484" t="str">
        <f>Municipalité!K103</f>
        <v xml:space="preserve"> </v>
      </c>
      <c r="G103" s="483" t="str">
        <f>'Total org. contrôlés'!P103</f>
        <v xml:space="preserve"> </v>
      </c>
      <c r="H103" s="484" t="str">
        <f>'Total org. contrôlés'!Q103</f>
        <v xml:space="preserve"> </v>
      </c>
      <c r="I103" s="22"/>
      <c r="J103" s="494"/>
      <c r="K103" s="495"/>
      <c r="L103" s="489" t="str">
        <f>IF((IF(E103=" ",0,E103)-IF(F103=" ",0,F103)+IF(G103=" ",0,G103)+IF(J103=" ",0,J103)-IF(K103=" ",0,K103))&lt;=0," ",(IF(E103=" ",0,E103)-IF(F103=" ",0,F103)+IF(G103=" ",0,G103)-IF(H103=" ",0,H103)+IF(J103=" ",0,J103)-IF(K103=" ",0,K103)))</f>
        <v xml:space="preserve"> </v>
      </c>
      <c r="M103" s="490" t="str">
        <f>IF((-IF(E103=" ",0,E103)+IF(F103=" ",0,F103)-IF(G103=" ",0,G103)+IF(H103=" ",0,H103)-IF(J103=" ",0,J103)+IF(K103=" ",0,K103))&lt;=0," ",(-IF(E103=" ",0,E103)+IF(F103=" ",0,F103)-IF(G103=" ",0,G103)+IF(H103=" ",0,H103)-IF(J103=" ",0,J103)+IF(K103=" ",0,K103)))</f>
        <v xml:space="preserve"> </v>
      </c>
    </row>
    <row r="104" spans="1:13" x14ac:dyDescent="0.25">
      <c r="D104" s="14" t="s">
        <v>101</v>
      </c>
      <c r="E104" s="483" t="str">
        <f>Municipalité!J104</f>
        <v xml:space="preserve"> </v>
      </c>
      <c r="F104" s="484" t="str">
        <f>Municipalité!K104</f>
        <v xml:space="preserve"> </v>
      </c>
      <c r="G104" s="483" t="str">
        <f>'Total org. contrôlés'!P104</f>
        <v xml:space="preserve"> </v>
      </c>
      <c r="H104" s="484" t="str">
        <f>'Total org. contrôlés'!Q104</f>
        <v xml:space="preserve"> </v>
      </c>
      <c r="I104" s="22"/>
      <c r="J104" s="494"/>
      <c r="K104" s="495"/>
      <c r="L104" s="489" t="str">
        <f>IF((IF(E104=" ",0,E104)-IF(F104=" ",0,F104)+IF(G104=" ",0,G104)+IF(J104=" ",0,J104)-IF(K104=" ",0,K104))&lt;=0," ",(IF(E104=" ",0,E104)-IF(F104=" ",0,F104)+IF(G104=" ",0,G104)-IF(H104=" ",0,H104)+IF(J104=" ",0,J104)-IF(K104=" ",0,K104)))</f>
        <v xml:space="preserve"> </v>
      </c>
      <c r="M104" s="490" t="str">
        <f>IF((-IF(E104=" ",0,E104)+IF(F104=" ",0,F104)-IF(G104=" ",0,G104)+IF(H104=" ",0,H104)-IF(J104=" ",0,J104)+IF(K104=" ",0,K104))&lt;=0," ",(-IF(E104=" ",0,E104)+IF(F104=" ",0,F104)-IF(G104=" ",0,G104)+IF(H104=" ",0,H104)-IF(J104=" ",0,J104)+IF(K104=" ",0,K104)))</f>
        <v xml:space="preserve"> </v>
      </c>
    </row>
    <row r="105" spans="1:13" ht="24.75" customHeight="1" x14ac:dyDescent="0.25">
      <c r="C105" s="597" t="s">
        <v>262</v>
      </c>
      <c r="D105" s="597"/>
      <c r="E105" s="483" t="str">
        <f>Municipalité!J105</f>
        <v xml:space="preserve"> </v>
      </c>
      <c r="F105" s="484" t="str">
        <f>Municipalité!K105</f>
        <v xml:space="preserve"> </v>
      </c>
      <c r="G105" s="483" t="str">
        <f>'Total org. contrôlés'!P105</f>
        <v xml:space="preserve"> </v>
      </c>
      <c r="H105" s="484" t="str">
        <f>'Total org. contrôlés'!Q105</f>
        <v xml:space="preserve"> </v>
      </c>
      <c r="I105" s="22"/>
      <c r="J105" s="494"/>
      <c r="K105" s="495"/>
      <c r="L105" s="489" t="str">
        <f>IF((IF(E105=" ",0,E105)-IF(F105=" ",0,F105)+IF(G105=" ",0,G105)+IF(J105=" ",0,J105)-IF(K105=" ",0,K105))&lt;=0," ",(IF(E105=" ",0,E105)-IF(F105=" ",0,F105)+IF(G105=" ",0,G105)-IF(H105=" ",0,H105)+IF(J105=" ",0,J105)-IF(K105=" ",0,K105)))</f>
        <v xml:space="preserve"> </v>
      </c>
      <c r="M105" s="490" t="str">
        <f>IF((-IF(E105=" ",0,E105)+IF(F105=" ",0,F105)-IF(G105=" ",0,G105)+IF(H105=" ",0,H105)-IF(J105=" ",0,J105)+IF(K105=" ",0,K105))&lt;=0," ",(-IF(E105=" ",0,E105)+IF(F105=" ",0,F105)-IF(G105=" ",0,G105)+IF(H105=" ",0,H105)-IF(J105=" ",0,J105)+IF(K105=" ",0,K105)))</f>
        <v xml:space="preserve"> </v>
      </c>
    </row>
    <row r="106" spans="1:13" x14ac:dyDescent="0.25">
      <c r="C106" s="597" t="s">
        <v>250</v>
      </c>
      <c r="D106" s="597" t="s">
        <v>320</v>
      </c>
      <c r="E106" s="483" t="str">
        <f>Municipalité!J106</f>
        <v xml:space="preserve"> </v>
      </c>
      <c r="F106" s="484" t="str">
        <f>Municipalité!K106</f>
        <v xml:space="preserve"> </v>
      </c>
      <c r="G106" s="483" t="str">
        <f>'Total org. contrôlés'!P106</f>
        <v xml:space="preserve"> </v>
      </c>
      <c r="H106" s="484" t="str">
        <f>'Total org. contrôlés'!Q106</f>
        <v xml:space="preserve"> </v>
      </c>
      <c r="I106" s="22"/>
      <c r="J106" s="494"/>
      <c r="K106" s="495"/>
      <c r="L106" s="489" t="str">
        <f>IF((IF(E106=" ",0,E106)-IF(F106=" ",0,F106)+IF(G106=" ",0,G106)+IF(J106=" ",0,J106)-IF(K106=" ",0,K106))&lt;=0," ",(IF(E106=" ",0,E106)-IF(F106=" ",0,F106)+IF(G106=" ",0,G106)-IF(H106=" ",0,H106)+IF(J106=" ",0,J106)-IF(K106=" ",0,K106)))</f>
        <v xml:space="preserve"> </v>
      </c>
      <c r="M106" s="490" t="str">
        <f>IF((-IF(E106=" ",0,E106)+IF(F106=" ",0,F106)-IF(G106=" ",0,G106)+IF(H106=" ",0,H106)-IF(J106=" ",0,J106)+IF(K106=" ",0,K106))&lt;=0," ",(-IF(E106=" ",0,E106)+IF(F106=" ",0,F106)-IF(G106=" ",0,G106)+IF(H106=" ",0,H106)-IF(J106=" ",0,J106)+IF(K106=" ",0,K106)))</f>
        <v xml:space="preserve"> </v>
      </c>
    </row>
    <row r="107" spans="1:13" ht="13" x14ac:dyDescent="0.3">
      <c r="A107" s="50" t="s">
        <v>152</v>
      </c>
      <c r="B107" s="50"/>
      <c r="C107" s="11"/>
      <c r="D107" s="11"/>
      <c r="E107" s="444"/>
      <c r="F107" s="435"/>
      <c r="G107" s="444"/>
      <c r="H107" s="435"/>
      <c r="I107" s="31"/>
      <c r="J107" s="439"/>
      <c r="K107" s="435"/>
      <c r="L107" s="444"/>
      <c r="M107" s="435"/>
    </row>
    <row r="108" spans="1:13" x14ac:dyDescent="0.25">
      <c r="C108" s="14" t="s">
        <v>18</v>
      </c>
      <c r="D108" s="11"/>
      <c r="E108" s="483" t="str">
        <f>Municipalité!J108</f>
        <v xml:space="preserve"> </v>
      </c>
      <c r="F108" s="484" t="str">
        <f>Municipalité!K108</f>
        <v xml:space="preserve"> </v>
      </c>
      <c r="G108" s="483" t="str">
        <f>'Total org. contrôlés'!P108</f>
        <v xml:space="preserve"> </v>
      </c>
      <c r="H108" s="484" t="str">
        <f>'Total org. contrôlés'!Q108</f>
        <v xml:space="preserve"> </v>
      </c>
      <c r="I108" s="22"/>
      <c r="J108" s="494"/>
      <c r="K108" s="495"/>
      <c r="L108" s="489" t="str">
        <f t="shared" ref="L108:L118" si="6">IF((IF(E108=" ",0,E108)-IF(F108=" ",0,F108)+IF(G108=" ",0,G108)+IF(J108=" ",0,J108)-IF(K108=" ",0,K108))&lt;=0," ",(IF(E108=" ",0,E108)-IF(F108=" ",0,F108)+IF(G108=" ",0,G108)-IF(H108=" ",0,H108)+IF(J108=" ",0,J108)-IF(K108=" ",0,K108)))</f>
        <v xml:space="preserve"> </v>
      </c>
      <c r="M108" s="490" t="str">
        <f t="shared" ref="M108:M118" si="7">IF((-IF(E108=" ",0,E108)+IF(F108=" ",0,F108)-IF(G108=" ",0,G108)+IF(H108=" ",0,H108)-IF(J108=" ",0,J108)+IF(K108=" ",0,K108))&lt;=0," ",(-IF(E108=" ",0,E108)+IF(F108=" ",0,F108)-IF(G108=" ",0,G108)+IF(H108=" ",0,H108)-IF(J108=" ",0,J108)+IF(K108=" ",0,K108)))</f>
        <v xml:space="preserve"> </v>
      </c>
    </row>
    <row r="109" spans="1:13" x14ac:dyDescent="0.25">
      <c r="C109" s="14" t="s">
        <v>19</v>
      </c>
      <c r="D109" s="11"/>
      <c r="E109" s="483" t="str">
        <f>Municipalité!J109</f>
        <v xml:space="preserve"> </v>
      </c>
      <c r="F109" s="484" t="str">
        <f>Municipalité!K109</f>
        <v xml:space="preserve"> </v>
      </c>
      <c r="G109" s="483" t="str">
        <f>'Total org. contrôlés'!P109</f>
        <v xml:space="preserve"> </v>
      </c>
      <c r="H109" s="484" t="str">
        <f>'Total org. contrôlés'!Q109</f>
        <v xml:space="preserve"> </v>
      </c>
      <c r="I109" s="22"/>
      <c r="J109" s="494"/>
      <c r="K109" s="495"/>
      <c r="L109" s="489" t="str">
        <f t="shared" si="6"/>
        <v xml:space="preserve"> </v>
      </c>
      <c r="M109" s="490" t="str">
        <f t="shared" si="7"/>
        <v xml:space="preserve"> </v>
      </c>
    </row>
    <row r="110" spans="1:13" x14ac:dyDescent="0.25">
      <c r="C110" s="14" t="s">
        <v>20</v>
      </c>
      <c r="D110" s="11"/>
      <c r="E110" s="483" t="str">
        <f>Municipalité!J110</f>
        <v xml:space="preserve"> </v>
      </c>
      <c r="F110" s="484" t="str">
        <f>Municipalité!K110</f>
        <v xml:space="preserve"> </v>
      </c>
      <c r="G110" s="483" t="str">
        <f>'Total org. contrôlés'!P110</f>
        <v xml:space="preserve"> </v>
      </c>
      <c r="H110" s="484" t="str">
        <f>'Total org. contrôlés'!Q110</f>
        <v xml:space="preserve"> </v>
      </c>
      <c r="I110" s="22"/>
      <c r="J110" s="494"/>
      <c r="K110" s="495"/>
      <c r="L110" s="489" t="str">
        <f t="shared" si="6"/>
        <v xml:space="preserve"> </v>
      </c>
      <c r="M110" s="490" t="str">
        <f t="shared" si="7"/>
        <v xml:space="preserve"> </v>
      </c>
    </row>
    <row r="111" spans="1:13" x14ac:dyDescent="0.25">
      <c r="C111" s="14" t="s">
        <v>21</v>
      </c>
      <c r="D111" s="11"/>
      <c r="E111" s="483" t="str">
        <f>Municipalité!J111</f>
        <v xml:space="preserve"> </v>
      </c>
      <c r="F111" s="484" t="str">
        <f>Municipalité!K111</f>
        <v xml:space="preserve"> </v>
      </c>
      <c r="G111" s="483" t="str">
        <f>'Total org. contrôlés'!P111</f>
        <v xml:space="preserve"> </v>
      </c>
      <c r="H111" s="484" t="str">
        <f>'Total org. contrôlés'!Q111</f>
        <v xml:space="preserve"> </v>
      </c>
      <c r="I111" s="22"/>
      <c r="J111" s="494"/>
      <c r="K111" s="495"/>
      <c r="L111" s="489" t="str">
        <f t="shared" si="6"/>
        <v xml:space="preserve"> </v>
      </c>
      <c r="M111" s="490" t="str">
        <f t="shared" si="7"/>
        <v xml:space="preserve"> </v>
      </c>
    </row>
    <row r="112" spans="1:13" x14ac:dyDescent="0.25">
      <c r="C112" s="14" t="s">
        <v>58</v>
      </c>
      <c r="D112" s="11"/>
      <c r="E112" s="483" t="str">
        <f>Municipalité!J112</f>
        <v xml:space="preserve"> </v>
      </c>
      <c r="F112" s="484" t="str">
        <f>Municipalité!K112</f>
        <v xml:space="preserve"> </v>
      </c>
      <c r="G112" s="483" t="str">
        <f>'Total org. contrôlés'!P112</f>
        <v xml:space="preserve"> </v>
      </c>
      <c r="H112" s="484" t="str">
        <f>'Total org. contrôlés'!Q112</f>
        <v xml:space="preserve"> </v>
      </c>
      <c r="I112" s="22"/>
      <c r="J112" s="494"/>
      <c r="K112" s="495"/>
      <c r="L112" s="489" t="str">
        <f t="shared" si="6"/>
        <v xml:space="preserve"> </v>
      </c>
      <c r="M112" s="490" t="str">
        <f t="shared" si="7"/>
        <v xml:space="preserve"> </v>
      </c>
    </row>
    <row r="113" spans="1:13" x14ac:dyDescent="0.25">
      <c r="C113" s="14" t="s">
        <v>59</v>
      </c>
      <c r="D113" s="11"/>
      <c r="E113" s="483" t="str">
        <f>Municipalité!J113</f>
        <v xml:space="preserve"> </v>
      </c>
      <c r="F113" s="484" t="str">
        <f>Municipalité!K113</f>
        <v xml:space="preserve"> </v>
      </c>
      <c r="G113" s="483" t="str">
        <f>'Total org. contrôlés'!P113</f>
        <v xml:space="preserve"> </v>
      </c>
      <c r="H113" s="484" t="str">
        <f>'Total org. contrôlés'!Q113</f>
        <v xml:space="preserve"> </v>
      </c>
      <c r="I113" s="22"/>
      <c r="J113" s="494"/>
      <c r="K113" s="495"/>
      <c r="L113" s="489" t="str">
        <f t="shared" si="6"/>
        <v xml:space="preserve"> </v>
      </c>
      <c r="M113" s="490" t="str">
        <f t="shared" si="7"/>
        <v xml:space="preserve"> </v>
      </c>
    </row>
    <row r="114" spans="1:13" x14ac:dyDescent="0.25">
      <c r="C114" s="14" t="s">
        <v>6</v>
      </c>
      <c r="D114" s="11"/>
      <c r="E114" s="483" t="str">
        <f>Municipalité!J114</f>
        <v xml:space="preserve"> </v>
      </c>
      <c r="F114" s="484" t="str">
        <f>Municipalité!K114</f>
        <v xml:space="preserve"> </v>
      </c>
      <c r="G114" s="483" t="str">
        <f>'Total org. contrôlés'!P114</f>
        <v xml:space="preserve"> </v>
      </c>
      <c r="H114" s="484" t="str">
        <f>'Total org. contrôlés'!Q114</f>
        <v xml:space="preserve"> </v>
      </c>
      <c r="I114" s="22"/>
      <c r="J114" s="494"/>
      <c r="K114" s="495"/>
      <c r="L114" s="489" t="str">
        <f t="shared" si="6"/>
        <v xml:space="preserve"> </v>
      </c>
      <c r="M114" s="490" t="str">
        <f t="shared" si="7"/>
        <v xml:space="preserve"> </v>
      </c>
    </row>
    <row r="115" spans="1:13" x14ac:dyDescent="0.25">
      <c r="C115" s="14" t="s">
        <v>49</v>
      </c>
      <c r="D115" s="11"/>
      <c r="E115" s="483" t="str">
        <f>Municipalité!J115</f>
        <v xml:space="preserve"> </v>
      </c>
      <c r="F115" s="484" t="str">
        <f>Municipalité!K115</f>
        <v xml:space="preserve"> </v>
      </c>
      <c r="G115" s="483" t="str">
        <f>'Total org. contrôlés'!P115</f>
        <v xml:space="preserve"> </v>
      </c>
      <c r="H115" s="484" t="str">
        <f>'Total org. contrôlés'!Q115</f>
        <v xml:space="preserve"> </v>
      </c>
      <c r="I115" s="22"/>
      <c r="J115" s="494"/>
      <c r="K115" s="495"/>
      <c r="L115" s="489" t="str">
        <f t="shared" si="6"/>
        <v xml:space="preserve"> </v>
      </c>
      <c r="M115" s="490" t="str">
        <f t="shared" si="7"/>
        <v xml:space="preserve"> </v>
      </c>
    </row>
    <row r="116" spans="1:13" x14ac:dyDescent="0.25">
      <c r="A116" s="8"/>
      <c r="B116" s="8"/>
      <c r="C116" s="14" t="s">
        <v>7</v>
      </c>
      <c r="D116" s="11"/>
      <c r="E116" s="483" t="str">
        <f>Municipalité!J116</f>
        <v xml:space="preserve"> </v>
      </c>
      <c r="F116" s="484" t="str">
        <f>Municipalité!K116</f>
        <v xml:space="preserve"> </v>
      </c>
      <c r="G116" s="483" t="str">
        <f>'Total org. contrôlés'!P116</f>
        <v xml:space="preserve"> </v>
      </c>
      <c r="H116" s="484" t="str">
        <f>'Total org. contrôlés'!Q116</f>
        <v xml:space="preserve"> </v>
      </c>
      <c r="I116" s="22"/>
      <c r="J116" s="494"/>
      <c r="K116" s="495"/>
      <c r="L116" s="489" t="str">
        <f>IF((IF(E116=" ",0,E116)-IF(F116=" ",0,F116)+IF(G116=" ",0,G116)+IF(J116=" ",0,J116)-IF(K116=" ",0,K116))&lt;=0," ",(IF(E116=" ",0,E116)-IF(F116=" ",0,F116)+IF(G116=" ",0,G116)-IF(H116=" ",0,H116)+IF(J116=" ",0,J116)-IF(K116=" ",0,K116)))</f>
        <v xml:space="preserve"> </v>
      </c>
      <c r="M116" s="490" t="str">
        <f>IF((-IF(E116=" ",0,E116)+IF(F116=" ",0,F116)-IF(G116=" ",0,G116)+IF(H116=" ",0,H116)-IF(J116=" ",0,J116)+IF(K116=" ",0,K116))&lt;=0," ",(-IF(E116=" ",0,E116)+IF(F116=" ",0,F116)-IF(G116=" ",0,G116)+IF(H116=" ",0,H116)-IF(J116=" ",0,J116)+IF(K116=" ",0,K116)))</f>
        <v xml:space="preserve"> </v>
      </c>
    </row>
    <row r="117" spans="1:13" x14ac:dyDescent="0.25">
      <c r="C117" s="275" t="s">
        <v>250</v>
      </c>
      <c r="D117" s="275"/>
      <c r="E117" s="483" t="str">
        <f>Municipalité!J117</f>
        <v xml:space="preserve"> </v>
      </c>
      <c r="F117" s="484" t="str">
        <f>Municipalité!K117</f>
        <v xml:space="preserve"> </v>
      </c>
      <c r="G117" s="483" t="str">
        <f>'Total org. contrôlés'!P117</f>
        <v xml:space="preserve"> </v>
      </c>
      <c r="H117" s="484" t="str">
        <f>'Total org. contrôlés'!Q117</f>
        <v xml:space="preserve"> </v>
      </c>
      <c r="I117" s="22"/>
      <c r="J117" s="494"/>
      <c r="K117" s="495"/>
      <c r="L117" s="489" t="str">
        <f>IF((IF(E117=" ",0,E117)-IF(F117=" ",0,F117)+IF(G117=" ",0,G117)+IF(J117=" ",0,J117)-IF(K117=" ",0,K117))&lt;=0," ",(IF(E117=" ",0,E117)-IF(F117=" ",0,F117)+IF(G117=" ",0,G117)-IF(H117=" ",0,H117)+IF(J117=" ",0,J117)-IF(K117=" ",0,K117)))</f>
        <v xml:space="preserve"> </v>
      </c>
      <c r="M117" s="490" t="str">
        <f>IF((-IF(E117=" ",0,E117)+IF(F117=" ",0,F117)-IF(G117=" ",0,G117)+IF(H117=" ",0,H117)-IF(J117=" ",0,J117)+IF(K117=" ",0,K117))&lt;=0," ",(-IF(E117=" ",0,E117)+IF(F117=" ",0,F117)-IF(G117=" ",0,G117)+IF(H117=" ",0,H117)-IF(J117=" ",0,J117)+IF(K117=" ",0,K117)))</f>
        <v xml:space="preserve"> </v>
      </c>
    </row>
    <row r="118" spans="1:13" ht="24.75" customHeight="1" x14ac:dyDescent="0.25">
      <c r="A118" s="8"/>
      <c r="B118" s="8"/>
      <c r="C118" s="862" t="s">
        <v>348</v>
      </c>
      <c r="D118" s="863"/>
      <c r="E118" s="500" t="str">
        <f>Municipalité!J118</f>
        <v xml:space="preserve"> </v>
      </c>
      <c r="F118" s="501" t="str">
        <f>Municipalité!K118</f>
        <v xml:space="preserve"> </v>
      </c>
      <c r="G118" s="500" t="str">
        <f>'Total org. contrôlés'!P118</f>
        <v xml:space="preserve"> </v>
      </c>
      <c r="H118" s="501" t="str">
        <f>'Total org. contrôlés'!Q118</f>
        <v xml:space="preserve"> </v>
      </c>
      <c r="I118" s="24"/>
      <c r="J118" s="491"/>
      <c r="K118" s="492"/>
      <c r="L118" s="505" t="str">
        <f t="shared" si="6"/>
        <v xml:space="preserve"> </v>
      </c>
      <c r="M118" s="506" t="str">
        <f t="shared" si="7"/>
        <v xml:space="preserve"> </v>
      </c>
    </row>
    <row r="119" spans="1:13" ht="13.5" customHeight="1" x14ac:dyDescent="0.25">
      <c r="A119" s="593" t="s">
        <v>76</v>
      </c>
      <c r="B119" s="593"/>
      <c r="C119" s="593"/>
      <c r="D119" s="593"/>
      <c r="E119" s="502" t="str">
        <f>IF(IF(SUM(F84:F118)&gt;SUM(E84:E118),SUM(F84:F118)-SUM(E84:E118),0)&lt;=0," ",IF(SUM(F84:F118)&gt;SUM(E84:E118),SUM(F84:F118)-SUM(E84:E118),0))</f>
        <v xml:space="preserve"> </v>
      </c>
      <c r="F119" s="503" t="str">
        <f>IF(IF(SUM(E84:E118)&gt;SUM(F84:F118),SUM(E84:E118)-SUM(F84:F118),0)&lt;=0," ",IF(SUM(E84:E118)&gt;SUM(F84:F118),SUM(E84:E118)-SUM(F84:F118),0))</f>
        <v xml:space="preserve"> </v>
      </c>
      <c r="G119" s="502" t="str">
        <f>IF(IF(SUM(H84:H118)&gt;SUM(G84:G118),SUM(H84:H118)-SUM(G84:G118),0)&lt;=0," ",IF(SUM(H84:H118)&gt;SUM(G84:G118),SUM(H84:H118)-SUM(G84:G118),0))</f>
        <v xml:space="preserve"> </v>
      </c>
      <c r="H119" s="503" t="str">
        <f>IF(IF(SUM(G84:G118)&gt;SUM(H84:H118),SUM(G84:G118)-SUM(H84:H118),0)&lt;=0," ",IF(SUM(G84:G118)&gt;SUM(H84:H118),SUM(G84:G118)-SUM(H84:H118),0))</f>
        <v xml:space="preserve"> </v>
      </c>
      <c r="I119" s="60"/>
      <c r="J119" s="513">
        <f>IF(SUM(J84:J118)&gt;=SUM(K84:K118),0,SUM(K84:K118)-SUM(J84:J118))</f>
        <v>0</v>
      </c>
      <c r="K119" s="503">
        <f>IF(SUM(K84:K118)&gt;=SUM(J84:J118),0,SUM(J84:J118)-SUM(K84:K118))</f>
        <v>0</v>
      </c>
      <c r="L119" s="502" t="str">
        <f>IF(IF(SUM(M84:M118)&gt;SUM(L84:L118),SUM(M84:M118)-SUM(L84:L118),0)&lt;=0," ",IF(SUM(M84:M118)&gt;SUM(L84:L118),SUM(M84:M118)-SUM(L84:L118),0))</f>
        <v xml:space="preserve"> </v>
      </c>
      <c r="M119" s="503" t="str">
        <f>IF(IF(SUM(L84:L118)&gt;SUM(M84:M118),SUM(L84:L118)-SUM(M84:M118),0)&lt;=0," ",IF(SUM(L84:L118)&gt;SUM(M84:M118),SUM(L84:L118)-SUM(M84:M118),0))</f>
        <v xml:space="preserve"> </v>
      </c>
    </row>
    <row r="120" spans="1:13" s="531" customFormat="1" ht="13.5" customHeight="1" x14ac:dyDescent="0.3">
      <c r="A120" s="527" t="s">
        <v>298</v>
      </c>
      <c r="B120" s="528" t="s">
        <v>299</v>
      </c>
      <c r="C120" s="529"/>
      <c r="D120" s="529"/>
      <c r="E120" s="530"/>
      <c r="F120" s="530"/>
      <c r="G120" s="530"/>
      <c r="H120" s="530"/>
      <c r="I120" s="53"/>
      <c r="J120" s="530"/>
      <c r="K120" s="530"/>
      <c r="L120" s="530"/>
      <c r="M120" s="530"/>
    </row>
    <row r="121" spans="1:13" x14ac:dyDescent="0.25">
      <c r="A121" s="8"/>
      <c r="B121" s="8"/>
      <c r="C121" s="8"/>
      <c r="D121" s="8"/>
      <c r="E121" s="10"/>
      <c r="F121" s="10"/>
      <c r="G121" s="10"/>
      <c r="H121" s="10"/>
      <c r="I121" s="10"/>
      <c r="J121" s="10"/>
      <c r="K121" s="10"/>
      <c r="L121" s="10"/>
      <c r="M121" s="10"/>
    </row>
    <row r="122" spans="1:13" ht="17.25" customHeight="1" x14ac:dyDescent="0.25">
      <c r="A122" s="601" t="s">
        <v>276</v>
      </c>
      <c r="B122" s="602"/>
      <c r="C122" s="602"/>
      <c r="D122" s="602"/>
      <c r="E122" s="602"/>
      <c r="F122" s="602"/>
      <c r="G122" s="602"/>
      <c r="H122" s="602"/>
      <c r="I122" s="602"/>
      <c r="J122" s="602"/>
      <c r="K122" s="602"/>
      <c r="L122" s="602"/>
      <c r="M122" s="603"/>
    </row>
    <row r="123" spans="1:13" s="51" customFormat="1" ht="13.5" customHeight="1" x14ac:dyDescent="0.25">
      <c r="A123" s="637" t="s">
        <v>151</v>
      </c>
      <c r="B123" s="638"/>
      <c r="C123" s="638"/>
      <c r="D123" s="639"/>
      <c r="E123" s="951" t="s">
        <v>105</v>
      </c>
      <c r="F123" s="952"/>
      <c r="G123" s="952"/>
      <c r="H123" s="952"/>
      <c r="I123" s="620" t="s">
        <v>96</v>
      </c>
      <c r="J123" s="621"/>
      <c r="K123" s="622"/>
      <c r="L123" s="620" t="s">
        <v>106</v>
      </c>
      <c r="M123" s="622"/>
    </row>
    <row r="124" spans="1:13" s="51" customFormat="1" ht="12.75" customHeight="1" x14ac:dyDescent="0.25">
      <c r="A124" s="640"/>
      <c r="B124" s="641"/>
      <c r="C124" s="641"/>
      <c r="D124" s="642"/>
      <c r="E124" s="623" t="s">
        <v>61</v>
      </c>
      <c r="F124" s="625"/>
      <c r="G124" s="623" t="s">
        <v>234</v>
      </c>
      <c r="H124" s="625"/>
      <c r="I124" s="623"/>
      <c r="J124" s="624"/>
      <c r="K124" s="625"/>
      <c r="L124" s="623"/>
      <c r="M124" s="625"/>
    </row>
    <row r="125" spans="1:13" x14ac:dyDescent="0.25">
      <c r="E125" s="18" t="s">
        <v>25</v>
      </c>
      <c r="F125" s="19" t="s">
        <v>26</v>
      </c>
      <c r="G125" s="18" t="s">
        <v>25</v>
      </c>
      <c r="H125" s="19" t="s">
        <v>26</v>
      </c>
      <c r="I125" s="26" t="s">
        <v>5</v>
      </c>
      <c r="J125" s="27" t="s">
        <v>25</v>
      </c>
      <c r="K125" s="19" t="s">
        <v>26</v>
      </c>
      <c r="L125" s="18" t="s">
        <v>25</v>
      </c>
      <c r="M125" s="19" t="s">
        <v>26</v>
      </c>
    </row>
    <row r="126" spans="1:13" ht="29.25" customHeight="1" x14ac:dyDescent="0.3">
      <c r="A126" s="715" t="s">
        <v>69</v>
      </c>
      <c r="B126" s="715"/>
      <c r="C126" s="715"/>
      <c r="D126" s="653"/>
      <c r="E126" s="423"/>
      <c r="F126" s="409"/>
      <c r="G126" s="423"/>
      <c r="H126" s="409"/>
      <c r="I126" s="20"/>
      <c r="J126" s="416"/>
      <c r="K126" s="409"/>
      <c r="L126" s="423"/>
      <c r="M126" s="409"/>
    </row>
    <row r="127" spans="1:13" ht="12.75" customHeight="1" x14ac:dyDescent="0.25">
      <c r="A127" s="223" t="s">
        <v>76</v>
      </c>
      <c r="B127" s="182"/>
      <c r="C127" s="14"/>
      <c r="D127" s="183"/>
      <c r="E127" s="483" t="str">
        <f>Municipalité!J127</f>
        <v xml:space="preserve"> </v>
      </c>
      <c r="F127" s="484" t="str">
        <f>Municipalité!K127</f>
        <v xml:space="preserve"> </v>
      </c>
      <c r="G127" s="483" t="str">
        <f>H119</f>
        <v xml:space="preserve"> </v>
      </c>
      <c r="H127" s="484" t="str">
        <f>G119</f>
        <v xml:space="preserve"> </v>
      </c>
      <c r="I127" s="181"/>
      <c r="J127" s="493">
        <f>K119</f>
        <v>0</v>
      </c>
      <c r="K127" s="484">
        <f>J119</f>
        <v>0</v>
      </c>
      <c r="L127" s="483" t="str">
        <f>M119</f>
        <v xml:space="preserve"> </v>
      </c>
      <c r="M127" s="484" t="str">
        <f>L119</f>
        <v xml:space="preserve"> </v>
      </c>
    </row>
    <row r="128" spans="1:13" x14ac:dyDescent="0.25">
      <c r="A128" s="180"/>
      <c r="B128" s="180"/>
      <c r="C128" s="14" t="s">
        <v>335</v>
      </c>
      <c r="D128" s="14"/>
      <c r="E128" s="483">
        <f>SUM(F98:F106)</f>
        <v>0</v>
      </c>
      <c r="F128" s="484"/>
      <c r="G128" s="483">
        <f>SUM(H98:H106)</f>
        <v>0</v>
      </c>
      <c r="H128" s="484"/>
      <c r="I128" s="181"/>
      <c r="J128" s="493">
        <f>SUM(K98:K106)</f>
        <v>0</v>
      </c>
      <c r="K128" s="484">
        <f>SUM(J98:J106)</f>
        <v>0</v>
      </c>
      <c r="L128" s="483">
        <f>E128-F128+G128-H128+J128-K128</f>
        <v>0</v>
      </c>
      <c r="M128" s="484"/>
    </row>
    <row r="129" spans="1:13" x14ac:dyDescent="0.25">
      <c r="A129" s="45" t="s">
        <v>64</v>
      </c>
      <c r="B129" s="45"/>
      <c r="C129" s="14"/>
      <c r="D129" s="11"/>
      <c r="E129" s="444"/>
      <c r="F129" s="435"/>
      <c r="G129" s="444"/>
      <c r="H129" s="435"/>
      <c r="I129" s="31"/>
      <c r="J129" s="439"/>
      <c r="K129" s="435"/>
      <c r="L129" s="444"/>
      <c r="M129" s="435"/>
    </row>
    <row r="130" spans="1:13" x14ac:dyDescent="0.25">
      <c r="A130" s="42"/>
      <c r="B130" s="656" t="s">
        <v>321</v>
      </c>
      <c r="C130" s="656"/>
      <c r="D130" s="657"/>
      <c r="E130" s="444"/>
      <c r="F130" s="435"/>
      <c r="G130" s="444"/>
      <c r="H130" s="435"/>
      <c r="I130" s="31"/>
      <c r="J130" s="439"/>
      <c r="K130" s="435"/>
      <c r="L130" s="444"/>
      <c r="M130" s="435"/>
    </row>
    <row r="131" spans="1:13" x14ac:dyDescent="0.25">
      <c r="A131" s="42"/>
      <c r="B131" s="42"/>
      <c r="C131" s="14" t="s">
        <v>75</v>
      </c>
      <c r="D131" s="11"/>
      <c r="E131" s="483" t="str">
        <f>Municipalité!J131</f>
        <v xml:space="preserve"> </v>
      </c>
      <c r="F131" s="484" t="str">
        <f>Municipalité!K131</f>
        <v xml:space="preserve"> </v>
      </c>
      <c r="G131" s="483" t="str">
        <f>'Total org. contrôlés'!P132</f>
        <v xml:space="preserve"> </v>
      </c>
      <c r="H131" s="484" t="str">
        <f>'Total org. contrôlés'!Q132</f>
        <v xml:space="preserve"> </v>
      </c>
      <c r="I131" s="22"/>
      <c r="J131" s="494"/>
      <c r="K131" s="495"/>
      <c r="L131" s="489" t="str">
        <f>IF((IF(E131=" ",0,E131)-IF(F131=" ",0,F131)+IF(G131=" ",0,G131)-IF(H131=" ",0,H131)+IF(J131=" ",0,J131)-IF(K131=" ",0,K131))&lt;=0," ",(IF(E131=" ",0,E131)-IF(F131=" ",0,F131)+IF(G131=" ",0,G131)-IF(H131=" ",0,H131)+IF(J131=" ",0,J131)-IF(K131=" ",0,K131)))</f>
        <v xml:space="preserve"> </v>
      </c>
      <c r="M131" s="490" t="str">
        <f>IF((-IF(E131=" ",0,E131)+IF(F131=" ",0,F131)-IF(G131=" ",0,G131)+IF(H131=" ",0,H131)-IF(J131=" ",0,J131)+IF(K131=" ",0,K131))&lt;=0," ",(-IF(E131=" ",0,E131)+IF(F131=" ",0,F131)-IF(G131=" ",0,G131)+IF(H131=" ",0,H131)-IF(J131=" ",0,J131)+IF(K131=" ",0,K131)))</f>
        <v xml:space="preserve"> </v>
      </c>
    </row>
    <row r="132" spans="1:13" x14ac:dyDescent="0.25">
      <c r="A132" s="42"/>
      <c r="B132" s="42"/>
      <c r="C132" s="14" t="s">
        <v>77</v>
      </c>
      <c r="D132" s="11"/>
      <c r="E132" s="483" t="str">
        <f>Municipalité!J132</f>
        <v xml:space="preserve"> </v>
      </c>
      <c r="F132" s="484" t="str">
        <f>Municipalité!K132</f>
        <v xml:space="preserve"> </v>
      </c>
      <c r="G132" s="483" t="str">
        <f>'Total org. contrôlés'!P133</f>
        <v xml:space="preserve"> </v>
      </c>
      <c r="H132" s="484" t="str">
        <f>'Total org. contrôlés'!Q133</f>
        <v xml:space="preserve"> </v>
      </c>
      <c r="I132" s="22"/>
      <c r="J132" s="494"/>
      <c r="K132" s="495"/>
      <c r="L132" s="489" t="str">
        <f>IF((IF(E132=" ",0,E132)-IF(F132=" ",0,F132)+IF(G132=" ",0,G132)-IF(H132=" ",0,H132)+IF(J132=" ",0,J132)-IF(K132=" ",0,K132))&lt;=0," ",(IF(E132=" ",0,E132)-IF(F132=" ",0,F132)+IF(G132=" ",0,G132)-IF(H132=" ",0,H132)+IF(J132=" ",0,J132)-IF(K132=" ",0,K132)))</f>
        <v xml:space="preserve"> </v>
      </c>
      <c r="M132" s="490" t="str">
        <f>IF((-IF(E132=" ",0,E132)+IF(F132=" ",0,F132)-IF(G132=" ",0,G132)+IF(H132=" ",0,H132)-IF(J132=" ",0,J132)+IF(K132=" ",0,K132))&lt;=0," ",(-IF(E132=" ",0,E132)+IF(F132=" ",0,F132)-IF(G132=" ",0,G132)+IF(H132=" ",0,H132)-IF(J132=" ",0,J132)+IF(K132=" ",0,K132)))</f>
        <v xml:space="preserve"> </v>
      </c>
    </row>
    <row r="133" spans="1:13" x14ac:dyDescent="0.25">
      <c r="A133" s="42"/>
      <c r="B133" s="42"/>
      <c r="C133" s="14" t="s">
        <v>78</v>
      </c>
      <c r="D133" s="11"/>
      <c r="E133" s="483" t="str">
        <f>Municipalité!J133</f>
        <v xml:space="preserve"> </v>
      </c>
      <c r="F133" s="484" t="str">
        <f>Municipalité!K133</f>
        <v xml:space="preserve"> </v>
      </c>
      <c r="G133" s="483" t="str">
        <f>'Total org. contrôlés'!P134</f>
        <v xml:space="preserve"> </v>
      </c>
      <c r="H133" s="484" t="str">
        <f>'Total org. contrôlés'!Q134</f>
        <v xml:space="preserve"> </v>
      </c>
      <c r="I133" s="22"/>
      <c r="J133" s="494"/>
      <c r="K133" s="495"/>
      <c r="L133" s="489" t="str">
        <f>IF((IF(E133=" ",0,E133)-IF(F133=" ",0,F133)+IF(G133=" ",0,G133)-IF(H133=" ",0,H133)+IF(J133=" ",0,J133)-IF(K133=" ",0,K133))&lt;=0," ",(IF(E133=" ",0,E133)-IF(F133=" ",0,F133)+IF(G133=" ",0,G133)-IF(H133=" ",0,H133)+IF(J133=" ",0,J133)-IF(K133=" ",0,K133)))</f>
        <v xml:space="preserve"> </v>
      </c>
      <c r="M133" s="490" t="str">
        <f>IF((-IF(E133=" ",0,E133)+IF(F133=" ",0,F133)-IF(G133=" ",0,G133)+IF(H133=" ",0,H133)-IF(J133=" ",0,J133)+IF(K133=" ",0,K133))&lt;=0," ",(-IF(E133=" ",0,E133)+IF(F133=" ",0,F133)-IF(G133=" ",0,G133)+IF(H133=" ",0,H133)-IF(J133=" ",0,J133)+IF(K133=" ",0,K133)))</f>
        <v xml:space="preserve"> </v>
      </c>
    </row>
    <row r="134" spans="1:13" ht="13.5" x14ac:dyDescent="0.25">
      <c r="A134" s="42"/>
      <c r="B134" s="42"/>
      <c r="C134" s="14" t="s">
        <v>336</v>
      </c>
      <c r="D134" s="11"/>
      <c r="E134" s="483" t="str">
        <f>Municipalité!J134</f>
        <v xml:space="preserve"> </v>
      </c>
      <c r="F134" s="484" t="str">
        <f>Municipalité!K134</f>
        <v xml:space="preserve"> </v>
      </c>
      <c r="G134" s="483" t="str">
        <f>'Total org. contrôlés'!P135</f>
        <v xml:space="preserve"> </v>
      </c>
      <c r="H134" s="484" t="str">
        <f>'Total org. contrôlés'!Q135</f>
        <v xml:space="preserve"> </v>
      </c>
      <c r="I134" s="22"/>
      <c r="J134" s="494"/>
      <c r="K134" s="495"/>
      <c r="L134" s="489" t="str">
        <f>IF((IF(E134=" ",0,E134)-IF(F134=" ",0,F134)+IF(G134=" ",0,G134)-IF(H134=" ",0,H134)+IF(J134=" ",0,J134)-IF(K134=" ",0,K134))&lt;=0," ",(IF(E134=" ",0,E134)-IF(F134=" ",0,F134)+IF(G134=" ",0,G134)-IF(H134=" ",0,H134)+IF(J134=" ",0,J134)-IF(K134=" ",0,K134)))</f>
        <v xml:space="preserve"> </v>
      </c>
      <c r="M134" s="490" t="str">
        <f>IF((-IF(E134=" ",0,E134)+IF(F134=" ",0,F134)-IF(G134=" ",0,G134)+IF(H134=" ",0,H134)-IF(J134=" ",0,J134)+IF(K134=" ",0,K134))&lt;=0," ",(-IF(E134=" ",0,E134)+IF(F134=" ",0,F134)-IF(G134=" ",0,G134)+IF(H134=" ",0,H134)-IF(J134=" ",0,J134)+IF(K134=" ",0,K134)))</f>
        <v xml:space="preserve"> </v>
      </c>
    </row>
    <row r="135" spans="1:13" x14ac:dyDescent="0.25">
      <c r="A135" s="42"/>
      <c r="B135" s="656" t="s">
        <v>0</v>
      </c>
      <c r="C135" s="656"/>
      <c r="D135" s="657"/>
      <c r="E135" s="444"/>
      <c r="F135" s="435"/>
      <c r="G135" s="444"/>
      <c r="H135" s="435"/>
      <c r="I135" s="31"/>
      <c r="J135" s="439"/>
      <c r="K135" s="435"/>
      <c r="L135" s="444"/>
      <c r="M135" s="435"/>
    </row>
    <row r="136" spans="1:13" x14ac:dyDescent="0.25">
      <c r="A136" s="42"/>
      <c r="B136" s="42"/>
      <c r="C136" s="14" t="s">
        <v>79</v>
      </c>
      <c r="D136" s="11"/>
      <c r="E136" s="483" t="str">
        <f>Municipalité!J136</f>
        <v xml:space="preserve"> </v>
      </c>
      <c r="F136" s="484" t="str">
        <f>Municipalité!K136</f>
        <v xml:space="preserve"> </v>
      </c>
      <c r="G136" s="483" t="str">
        <f>'Total org. contrôlés'!P137</f>
        <v xml:space="preserve"> </v>
      </c>
      <c r="H136" s="484" t="str">
        <f>'Total org. contrôlés'!Q137</f>
        <v xml:space="preserve"> </v>
      </c>
      <c r="I136" s="22"/>
      <c r="J136" s="494"/>
      <c r="K136" s="495"/>
      <c r="L136" s="489" t="str">
        <f>IF((IF(E136=" ",0,E136)-IF(F136=" ",0,F136)+IF(G136=" ",0,G136)-IF(H136=" ",0,H136)+IF(J136=" ",0,J136)-IF(K136=" ",0,K136))&lt;=0," ",(IF(E136=" ",0,E136)-IF(F136=" ",0,F136)+IF(G136=" ",0,G136)-IF(H136=" ",0,H136)+IF(J136=" ",0,J136)-IF(K136=" ",0,K136)))</f>
        <v xml:space="preserve"> </v>
      </c>
      <c r="M136" s="490" t="str">
        <f>IF((-IF(E136=" ",0,E136)+IF(F136=" ",0,F136)-IF(G136=" ",0,G136)+IF(H136=" ",0,H136)-IF(J136=" ",0,J136)+IF(K136=" ",0,K136))&lt;=0," ",(-IF(E136=" ",0,E136)+IF(F136=" ",0,F136)-IF(G136=" ",0,G136)+IF(H136=" ",0,H136)-IF(J136=" ",0,J136)+IF(K136=" ",0,K136)))</f>
        <v xml:space="preserve"> </v>
      </c>
    </row>
    <row r="137" spans="1:13" ht="13.5" x14ac:dyDescent="0.25">
      <c r="A137" s="42"/>
      <c r="B137" s="42"/>
      <c r="C137" s="14" t="s">
        <v>336</v>
      </c>
      <c r="D137" s="11"/>
      <c r="E137" s="483" t="str">
        <f>Municipalité!J137</f>
        <v xml:space="preserve"> </v>
      </c>
      <c r="F137" s="484" t="str">
        <f>Municipalité!K137</f>
        <v xml:space="preserve"> </v>
      </c>
      <c r="G137" s="483" t="str">
        <f>'Total org. contrôlés'!P138</f>
        <v xml:space="preserve"> </v>
      </c>
      <c r="H137" s="484" t="str">
        <f>'Total org. contrôlés'!Q138</f>
        <v xml:space="preserve"> </v>
      </c>
      <c r="I137" s="22"/>
      <c r="J137" s="494"/>
      <c r="K137" s="495"/>
      <c r="L137" s="489" t="str">
        <f>IF((IF(E137=" ",0,E137)-IF(F137=" ",0,F137)+IF(G137=" ",0,G137)-IF(H137=" ",0,H137)+IF(J137=" ",0,J137)-IF(K137=" ",0,K137))&lt;=0," ",(IF(E137=" ",0,E137)-IF(F137=" ",0,F137)+IF(G137=" ",0,G137)-IF(H137=" ",0,H137)+IF(J137=" ",0,J137)-IF(K137=" ",0,K137)))</f>
        <v xml:space="preserve"> </v>
      </c>
      <c r="M137" s="490" t="str">
        <f>IF((-IF(E137=" ",0,E137)+IF(F137=" ",0,F137)-IF(G137=" ",0,G137)+IF(H137=" ",0,H137)-IF(J137=" ",0,J137)+IF(K137=" ",0,K137))&lt;=0," ",(-IF(E137=" ",0,E137)+IF(F137=" ",0,F137)-IF(G137=" ",0,G137)+IF(H137=" ",0,H137)-IF(J137=" ",0,J137)+IF(K137=" ",0,K137)))</f>
        <v xml:space="preserve"> </v>
      </c>
    </row>
    <row r="138" spans="1:13" ht="36.75" customHeight="1" x14ac:dyDescent="0.25">
      <c r="A138" s="42"/>
      <c r="B138" s="645" t="s">
        <v>273</v>
      </c>
      <c r="C138" s="645"/>
      <c r="D138" s="645"/>
      <c r="E138" s="444"/>
      <c r="F138" s="435"/>
      <c r="G138" s="444"/>
      <c r="H138" s="435"/>
      <c r="I138" s="31"/>
      <c r="J138" s="439"/>
      <c r="K138" s="435"/>
      <c r="L138" s="444"/>
      <c r="M138" s="435"/>
    </row>
    <row r="139" spans="1:13" x14ac:dyDescent="0.25">
      <c r="A139" s="42"/>
      <c r="B139" s="42"/>
      <c r="C139" s="14" t="s">
        <v>80</v>
      </c>
      <c r="D139" s="11"/>
      <c r="E139" s="483" t="str">
        <f>Municipalité!J139</f>
        <v xml:space="preserve"> </v>
      </c>
      <c r="F139" s="484" t="str">
        <f>Municipalité!K139</f>
        <v xml:space="preserve"> </v>
      </c>
      <c r="G139" s="483" t="str">
        <f>'Total org. contrôlés'!P140</f>
        <v xml:space="preserve"> </v>
      </c>
      <c r="H139" s="484" t="str">
        <f>'Total org. contrôlés'!Q140</f>
        <v xml:space="preserve"> </v>
      </c>
      <c r="I139" s="22"/>
      <c r="J139" s="494"/>
      <c r="K139" s="495"/>
      <c r="L139" s="489" t="str">
        <f>IF((IF(E139=" ",0,E139)-IF(F139=" ",0,F139)+IF(G139=" ",0,G139)-IF(H139=" ",0,H139)+IF(J139=" ",0,J139)-IF(K139=" ",0,K139))&lt;=0," ",(IF(E139=" ",0,E139)-IF(F139=" ",0,F139)+IF(G139=" ",0,G139)-IF(H139=" ",0,H139)+IF(J139=" ",0,J139)-IF(K139=" ",0,K139)))</f>
        <v xml:space="preserve"> </v>
      </c>
      <c r="M139" s="490" t="str">
        <f>IF((-IF(E139=" ",0,E139)+IF(F139=" ",0,F139)-IF(G139=" ",0,G139)+IF(H139=" ",0,H139)-IF(J139=" ",0,J139)+IF(K139=" ",0,K139))&lt;=0," ",(-IF(E139=" ",0,E139)+IF(F139=" ",0,F139)-IF(G139=" ",0,G139)+IF(H139=" ",0,H139)-IF(J139=" ",0,J139)+IF(K139=" ",0,K139)))</f>
        <v xml:space="preserve"> </v>
      </c>
    </row>
    <row r="140" spans="1:13" x14ac:dyDescent="0.25">
      <c r="A140" s="42"/>
      <c r="B140" s="42"/>
      <c r="C140" s="14" t="s">
        <v>81</v>
      </c>
      <c r="D140" s="11"/>
      <c r="E140" s="483" t="str">
        <f>Municipalité!J140</f>
        <v xml:space="preserve"> </v>
      </c>
      <c r="F140" s="484" t="str">
        <f>Municipalité!K140</f>
        <v xml:space="preserve"> </v>
      </c>
      <c r="G140" s="483" t="str">
        <f>'Total org. contrôlés'!P141</f>
        <v xml:space="preserve"> </v>
      </c>
      <c r="H140" s="484" t="str">
        <f>'Total org. contrôlés'!Q141</f>
        <v xml:space="preserve"> </v>
      </c>
      <c r="I140" s="22"/>
      <c r="J140" s="494"/>
      <c r="K140" s="495"/>
      <c r="L140" s="489" t="str">
        <f>IF((IF(E140=" ",0,E140)-IF(F140=" ",0,F140)+IF(G140=" ",0,G140)-IF(H140=" ",0,H140)+IF(J140=" ",0,J140)-IF(K140=" ",0,K140))&lt;=0," ",(IF(E140=" ",0,E140)-IF(F140=" ",0,F140)+IF(G140=" ",0,G140)-IF(H140=" ",0,H140)+IF(J140=" ",0,J140)-IF(K140=" ",0,K140)))</f>
        <v xml:space="preserve"> </v>
      </c>
      <c r="M140" s="490" t="str">
        <f>IF((-IF(E140=" ",0,E140)+IF(F140=" ",0,F140)-IF(G140=" ",0,G140)+IF(H140=" ",0,H140)-IF(J140=" ",0,J140)+IF(K140=" ",0,K140))&lt;=0," ",(-IF(E140=" ",0,E140)+IF(F140=" ",0,F140)-IF(G140=" ",0,G140)+IF(H140=" ",0,H140)-IF(J140=" ",0,J140)+IF(K140=" ",0,K140)))</f>
        <v xml:space="preserve"> </v>
      </c>
    </row>
    <row r="141" spans="1:13" x14ac:dyDescent="0.25">
      <c r="A141" s="42"/>
      <c r="B141" s="42"/>
      <c r="C141" s="14" t="s">
        <v>337</v>
      </c>
      <c r="D141" s="11"/>
      <c r="E141" s="483" t="str">
        <f>Municipalité!J141</f>
        <v xml:space="preserve"> </v>
      </c>
      <c r="F141" s="484" t="str">
        <f>Municipalité!K141</f>
        <v xml:space="preserve"> </v>
      </c>
      <c r="G141" s="483" t="str">
        <f>'Total org. contrôlés'!P142</f>
        <v xml:space="preserve"> </v>
      </c>
      <c r="H141" s="484" t="str">
        <f>'Total org. contrôlés'!Q142</f>
        <v xml:space="preserve"> </v>
      </c>
      <c r="I141" s="22"/>
      <c r="J141" s="494"/>
      <c r="K141" s="495"/>
      <c r="L141" s="489" t="str">
        <f>IF((IF(E141=" ",0,E141)-IF(F141=" ",0,F141)+IF(G141=" ",0,G141)-IF(H141=" ",0,H141)+IF(J141=" ",0,J141)-IF(K141=" ",0,K141))&lt;=0," ",(IF(E141=" ",0,E141)-IF(F141=" ",0,F141)+IF(G141=" ",0,G141)-IF(H141=" ",0,H141)+IF(J141=" ",0,J141)-IF(K141=" ",0,K141)))</f>
        <v xml:space="preserve"> </v>
      </c>
      <c r="M141" s="490" t="str">
        <f>IF((-IF(E141=" ",0,E141)+IF(F141=" ",0,F141)-IF(G141=" ",0,G141)+IF(H141=" ",0,H141)-IF(J141=" ",0,J141)+IF(K141=" ",0,K141))&lt;=0," ",(-IF(E141=" ",0,E141)+IF(F141=" ",0,F141)-IF(G141=" ",0,G141)+IF(H141=" ",0,H141)-IF(J141=" ",0,J141)+IF(K141=" ",0,K141)))</f>
        <v xml:space="preserve"> </v>
      </c>
    </row>
    <row r="142" spans="1:13" x14ac:dyDescent="0.25">
      <c r="B142" s="713" t="s">
        <v>14</v>
      </c>
      <c r="C142" s="713"/>
      <c r="D142" s="714"/>
      <c r="E142" s="444"/>
      <c r="F142" s="435"/>
      <c r="G142" s="444"/>
      <c r="H142" s="435"/>
      <c r="I142" s="31"/>
      <c r="J142" s="439"/>
      <c r="K142" s="435"/>
      <c r="L142" s="444"/>
      <c r="M142" s="435"/>
    </row>
    <row r="143" spans="1:13" x14ac:dyDescent="0.25">
      <c r="C143" s="597" t="s">
        <v>98</v>
      </c>
      <c r="D143" s="597"/>
      <c r="E143" s="483" t="str">
        <f>Municipalité!J143</f>
        <v xml:space="preserve"> </v>
      </c>
      <c r="F143" s="484" t="str">
        <f>Municipalité!K143</f>
        <v xml:space="preserve"> </v>
      </c>
      <c r="G143" s="483" t="str">
        <f>'Total org. contrôlés'!P144</f>
        <v xml:space="preserve"> </v>
      </c>
      <c r="H143" s="484" t="str">
        <f>'Total org. contrôlés'!Q144</f>
        <v xml:space="preserve"> </v>
      </c>
      <c r="I143" s="22"/>
      <c r="J143" s="494"/>
      <c r="K143" s="495"/>
      <c r="L143" s="489" t="str">
        <f>IF((IF(E143=" ",0,E143)-IF(F143=" ",0,F143)+IF(G143=" ",0,G143)-IF(H143=" ",0,H143)+IF(J143=" ",0,J143)-IF(K143=" ",0,K143))&lt;=0," ",(IF(E143=" ",0,E143)-IF(F143=" ",0,F143)+IF(G143=" ",0,G143)-IF(H143=" ",0,H143)+IF(J143=" ",0,J143)-IF(K143=" ",0,K143)))</f>
        <v xml:space="preserve"> </v>
      </c>
      <c r="M143" s="490" t="str">
        <f>IF((-IF(E143=" ",0,E143)+IF(F143=" ",0,F143)-IF(G143=" ",0,G143)+IF(H143=" ",0,H143)-IF(J143=" ",0,J143)+IF(K143=" ",0,K143))&lt;=0," ",(-IF(E143=" ",0,E143)+IF(F143=" ",0,F143)-IF(G143=" ",0,G143)+IF(H143=" ",0,H143)-IF(J143=" ",0,J143)+IF(K143=" ",0,K143)))</f>
        <v xml:space="preserve"> </v>
      </c>
    </row>
    <row r="144" spans="1:13" x14ac:dyDescent="0.25">
      <c r="C144" s="14" t="s">
        <v>50</v>
      </c>
      <c r="D144" s="11"/>
      <c r="E144" s="483" t="str">
        <f>Municipalité!J144</f>
        <v xml:space="preserve"> </v>
      </c>
      <c r="F144" s="484" t="str">
        <f>Municipalité!K144</f>
        <v xml:space="preserve"> </v>
      </c>
      <c r="G144" s="483" t="str">
        <f>'Total org. contrôlés'!P145</f>
        <v xml:space="preserve"> </v>
      </c>
      <c r="H144" s="484" t="str">
        <f>'Total org. contrôlés'!Q145</f>
        <v xml:space="preserve"> </v>
      </c>
      <c r="I144" s="22"/>
      <c r="J144" s="494"/>
      <c r="K144" s="495"/>
      <c r="L144" s="489" t="str">
        <f>IF((IF(E144=" ",0,E144)-IF(F144=" ",0,F144)+IF(G144=" ",0,G144)-IF(H144=" ",0,H144)+IF(J144=" ",0,J144)-IF(K144=" ",0,K144))&lt;=0," ",(IF(E144=" ",0,E144)-IF(F144=" ",0,F144)+IF(G144=" ",0,G144)-IF(H144=" ",0,H144)+IF(J144=" ",0,J144)-IF(K144=" ",0,K144)))</f>
        <v xml:space="preserve"> </v>
      </c>
      <c r="M144" s="490" t="str">
        <f>IF((-IF(E144=" ",0,E144)+IF(F144=" ",0,F144)-IF(G144=" ",0,G144)+IF(H144=" ",0,H144)-IF(J144=" ",0,J144)+IF(K144=" ",0,K144))&lt;=0," ",(-IF(E144=" ",0,E144)+IF(F144=" ",0,F144)-IF(G144=" ",0,G144)+IF(H144=" ",0,H144)-IF(J144=" ",0,J144)+IF(K144=" ",0,K144)))</f>
        <v xml:space="preserve"> </v>
      </c>
    </row>
    <row r="145" spans="1:13" x14ac:dyDescent="0.25">
      <c r="B145" s="656" t="s">
        <v>37</v>
      </c>
      <c r="C145" s="656"/>
      <c r="D145" s="657"/>
      <c r="E145" s="444"/>
      <c r="F145" s="435"/>
      <c r="G145" s="444"/>
      <c r="H145" s="435"/>
      <c r="I145" s="31"/>
      <c r="J145" s="439"/>
      <c r="K145" s="435"/>
      <c r="L145" s="444"/>
      <c r="M145" s="435"/>
    </row>
    <row r="146" spans="1:13" x14ac:dyDescent="0.25">
      <c r="C146" s="14" t="s">
        <v>35</v>
      </c>
      <c r="D146" s="11"/>
      <c r="E146" s="483" t="str">
        <f>Municipalité!J146</f>
        <v xml:space="preserve"> </v>
      </c>
      <c r="F146" s="484" t="str">
        <f>Municipalité!K146</f>
        <v xml:space="preserve"> </v>
      </c>
      <c r="G146" s="483" t="str">
        <f>'Total org. contrôlés'!P147</f>
        <v xml:space="preserve"> </v>
      </c>
      <c r="H146" s="484" t="str">
        <f>'Total org. contrôlés'!Q147</f>
        <v xml:space="preserve"> </v>
      </c>
      <c r="I146" s="22"/>
      <c r="J146" s="494"/>
      <c r="K146" s="495"/>
      <c r="L146" s="489" t="str">
        <f t="shared" ref="L146:L151" si="8">IF((IF(E146=" ",0,E146)-IF(F146=" ",0,F146)+IF(G146=" ",0,G146)-IF(H146=" ",0,H146)+IF(J146=" ",0,J146)-IF(K146=" ",0,K146))&lt;=0," ",(IF(E146=" ",0,E146)-IF(F146=" ",0,F146)+IF(G146=" ",0,G146)-IF(H146=" ",0,H146)+IF(J146=" ",0,J146)-IF(K146=" ",0,K146)))</f>
        <v xml:space="preserve"> </v>
      </c>
      <c r="M146" s="490" t="str">
        <f t="shared" ref="M146:M151" si="9">IF((-IF(E146=" ",0,E146)+IF(F146=" ",0,F146)-IF(G146=" ",0,G146)+IF(H146=" ",0,H146)-IF(J146=" ",0,J146)+IF(K146=" ",0,K146))&lt;=0," ",(-IF(E146=" ",0,E146)+IF(F146=" ",0,F146)-IF(G146=" ",0,G146)+IF(H146=" ",0,H146)-IF(J146=" ",0,J146)+IF(K146=" ",0,K146)))</f>
        <v xml:space="preserve"> </v>
      </c>
    </row>
    <row r="147" spans="1:13" x14ac:dyDescent="0.25">
      <c r="C147" s="14" t="s">
        <v>82</v>
      </c>
      <c r="D147" s="11"/>
      <c r="E147" s="483" t="str">
        <f>Municipalité!J147</f>
        <v xml:space="preserve"> </v>
      </c>
      <c r="F147" s="484" t="str">
        <f>Municipalité!K147</f>
        <v xml:space="preserve"> </v>
      </c>
      <c r="G147" s="483" t="str">
        <f>'Total org. contrôlés'!P148</f>
        <v xml:space="preserve"> </v>
      </c>
      <c r="H147" s="484" t="str">
        <f>'Total org. contrôlés'!Q148</f>
        <v xml:space="preserve"> </v>
      </c>
      <c r="I147" s="22"/>
      <c r="J147" s="494"/>
      <c r="K147" s="495"/>
      <c r="L147" s="489" t="str">
        <f t="shared" si="8"/>
        <v xml:space="preserve"> </v>
      </c>
      <c r="M147" s="490" t="str">
        <f t="shared" si="9"/>
        <v xml:space="preserve"> </v>
      </c>
    </row>
    <row r="148" spans="1:13" ht="12.75" customHeight="1" x14ac:dyDescent="0.25">
      <c r="C148" s="597" t="s">
        <v>116</v>
      </c>
      <c r="D148" s="598"/>
      <c r="E148" s="483" t="str">
        <f>Municipalité!J148</f>
        <v xml:space="preserve"> </v>
      </c>
      <c r="F148" s="484" t="str">
        <f>Municipalité!K148</f>
        <v xml:space="preserve"> </v>
      </c>
      <c r="G148" s="483" t="str">
        <f>'Total org. contrôlés'!P149</f>
        <v xml:space="preserve"> </v>
      </c>
      <c r="H148" s="484" t="str">
        <f>'Total org. contrôlés'!Q149</f>
        <v xml:space="preserve"> </v>
      </c>
      <c r="I148" s="22"/>
      <c r="J148" s="494"/>
      <c r="K148" s="495"/>
      <c r="L148" s="489" t="str">
        <f t="shared" si="8"/>
        <v xml:space="preserve"> </v>
      </c>
      <c r="M148" s="490" t="str">
        <f t="shared" si="9"/>
        <v xml:space="preserve"> </v>
      </c>
    </row>
    <row r="149" spans="1:13" ht="12.75" customHeight="1" x14ac:dyDescent="0.25">
      <c r="C149" s="597" t="s">
        <v>169</v>
      </c>
      <c r="D149" s="598"/>
      <c r="E149" s="483" t="str">
        <f>Municipalité!J149</f>
        <v xml:space="preserve"> </v>
      </c>
      <c r="F149" s="484" t="str">
        <f>Municipalité!K149</f>
        <v xml:space="preserve"> </v>
      </c>
      <c r="G149" s="483" t="str">
        <f>'Total org. contrôlés'!P150</f>
        <v xml:space="preserve"> </v>
      </c>
      <c r="H149" s="484" t="str">
        <f>'Total org. contrôlés'!Q150</f>
        <v xml:space="preserve"> </v>
      </c>
      <c r="I149" s="22"/>
      <c r="J149" s="494"/>
      <c r="K149" s="495"/>
      <c r="L149" s="489" t="str">
        <f t="shared" si="8"/>
        <v xml:space="preserve"> </v>
      </c>
      <c r="M149" s="490" t="str">
        <f t="shared" si="9"/>
        <v xml:space="preserve"> </v>
      </c>
    </row>
    <row r="150" spans="1:13" ht="12.75" customHeight="1" x14ac:dyDescent="0.25">
      <c r="C150" s="597" t="s">
        <v>209</v>
      </c>
      <c r="D150" s="597"/>
      <c r="E150" s="483" t="str">
        <f>Municipalité!J150</f>
        <v xml:space="preserve"> </v>
      </c>
      <c r="F150" s="484" t="str">
        <f>Municipalité!K150</f>
        <v xml:space="preserve"> </v>
      </c>
      <c r="G150" s="483" t="str">
        <f>'Total org. contrôlés'!P151</f>
        <v xml:space="preserve"> </v>
      </c>
      <c r="H150" s="484" t="str">
        <f>'Total org. contrôlés'!Q151</f>
        <v xml:space="preserve"> </v>
      </c>
      <c r="I150" s="22"/>
      <c r="J150" s="494"/>
      <c r="K150" s="495"/>
      <c r="L150" s="489" t="str">
        <f t="shared" si="8"/>
        <v xml:space="preserve"> </v>
      </c>
      <c r="M150" s="490" t="str">
        <f t="shared" si="9"/>
        <v xml:space="preserve"> </v>
      </c>
    </row>
    <row r="151" spans="1:13" x14ac:dyDescent="0.25">
      <c r="C151" s="643" t="s">
        <v>210</v>
      </c>
      <c r="D151" s="644"/>
      <c r="E151" s="500" t="str">
        <f>Municipalité!J151</f>
        <v xml:space="preserve"> </v>
      </c>
      <c r="F151" s="501" t="str">
        <f>Municipalité!K151</f>
        <v xml:space="preserve"> </v>
      </c>
      <c r="G151" s="500" t="str">
        <f>'Total org. contrôlés'!P152</f>
        <v xml:space="preserve"> </v>
      </c>
      <c r="H151" s="501" t="str">
        <f>'Total org. contrôlés'!Q152</f>
        <v xml:space="preserve"> </v>
      </c>
      <c r="I151" s="24"/>
      <c r="J151" s="491"/>
      <c r="K151" s="492"/>
      <c r="L151" s="505" t="str">
        <f t="shared" si="8"/>
        <v xml:space="preserve"> </v>
      </c>
      <c r="M151" s="506" t="str">
        <f t="shared" si="9"/>
        <v xml:space="preserve"> </v>
      </c>
    </row>
    <row r="152" spans="1:13" ht="24" customHeight="1" x14ac:dyDescent="0.25">
      <c r="A152" s="593" t="s">
        <v>317</v>
      </c>
      <c r="B152" s="593"/>
      <c r="C152" s="593"/>
      <c r="D152" s="593"/>
      <c r="E152" s="502" t="str">
        <f>IF(IF(SUM(F127:F151)&gt;SUM(E127:E151),SUM(F127:F151)-SUM(E127:E151),0)&lt;=0," ",IF(SUM(F127:F151)&gt;SUM(E127:E151),SUM(F127:F151)-SUM(E127:E151),0))</f>
        <v xml:space="preserve"> </v>
      </c>
      <c r="F152" s="503" t="str">
        <f>IF(IF(SUM(E127:E151)&gt;SUM(F127:F151),SUM(E127:E151)-SUM(F127:F151),0)&lt;=0," ",IF(SUM(E127:E151)&gt;SUM(F127:F151),SUM(E127:E151)-SUM(F127:F151),0))</f>
        <v xml:space="preserve"> </v>
      </c>
      <c r="G152" s="502" t="str">
        <f>IF(IF(SUM(H127:H151)&gt;SUM(G127:G151),SUM(H127:H151)-SUM(G127:G151),0)&lt;=0," ",IF(SUM(H127:H151)&gt;SUM(G127:G151),SUM(H127:H151)-SUM(G127:G151),0))</f>
        <v xml:space="preserve"> </v>
      </c>
      <c r="H152" s="503" t="str">
        <f>IF(IF(SUM(G127:G151)&gt;SUM(H127:H151),SUM(G127:G151)-SUM(H127:H151),0)&lt;=0," ",IF(SUM(G127:G151)&gt;SUM(H127:H151),SUM(G127:G151)-SUM(H127:H151),0))</f>
        <v xml:space="preserve"> </v>
      </c>
      <c r="I152" s="288"/>
      <c r="J152" s="507">
        <f>IF(SUM(J127:J151)&gt;=SUM(K127:K151),0,SUM(K127:K151)-SUM(J127:J151))</f>
        <v>0</v>
      </c>
      <c r="K152" s="507">
        <f>IF(SUM(K127:K151)&gt;=SUM(J127:J151),0,SUM(J127:J151)-SUM(K127:K151))</f>
        <v>0</v>
      </c>
      <c r="L152" s="502" t="str">
        <f>IF(IF(SUM(M127:M151)&gt;SUM(L127:L151),SUM(M127:M151)-SUM(L127:L151),0)&lt;=0," ",IF(SUM(M127:M151)&gt;SUM(L127:L151),SUM(M127:M151)-SUM(L127:L151),0))</f>
        <v xml:space="preserve"> </v>
      </c>
      <c r="M152" s="503" t="str">
        <f>IF(IF(SUM(L127:L151)&gt;SUM(M127:M151),SUM(L127:L151)-SUM(M127:M151),0)&lt;=0," ",IF(SUM(L127:L151)&gt;SUM(M127:M151),SUM(L127:L151)-SUM(M127:M151),0))</f>
        <v xml:space="preserve"> </v>
      </c>
    </row>
    <row r="153" spans="1:13" ht="15" customHeight="1" x14ac:dyDescent="0.25">
      <c r="A153" s="654" t="s">
        <v>102</v>
      </c>
      <c r="B153" s="654"/>
      <c r="C153" s="654"/>
      <c r="D153" s="655"/>
      <c r="E153" s="487">
        <f>SUM(E127:E152)</f>
        <v>0</v>
      </c>
      <c r="F153" s="488">
        <f>SUM(F127:F152)</f>
        <v>0</v>
      </c>
      <c r="G153" s="487">
        <f>SUM(G127:G152)</f>
        <v>0</v>
      </c>
      <c r="H153" s="488">
        <f>SUM(H127:H152)</f>
        <v>0</v>
      </c>
      <c r="I153" s="175"/>
      <c r="J153" s="508">
        <f>SUM(J127:J152)</f>
        <v>0</v>
      </c>
      <c r="K153" s="511">
        <f>SUM(K127:K152)</f>
        <v>0</v>
      </c>
      <c r="L153" s="487">
        <f>SUM(L127:L152)</f>
        <v>0</v>
      </c>
      <c r="M153" s="488">
        <f>SUM(M127:M152)</f>
        <v>0</v>
      </c>
    </row>
    <row r="154" spans="1:13" s="113" customFormat="1" ht="15" customHeight="1" x14ac:dyDescent="0.3">
      <c r="A154" s="166" t="s">
        <v>103</v>
      </c>
      <c r="B154" s="660" t="s">
        <v>345</v>
      </c>
      <c r="C154" s="660"/>
      <c r="D154" s="660"/>
      <c r="E154" s="660"/>
      <c r="F154" s="660"/>
      <c r="G154" s="660"/>
      <c r="H154" s="660"/>
      <c r="I154" s="660"/>
      <c r="J154" s="660"/>
      <c r="K154" s="660"/>
      <c r="L154" s="660"/>
      <c r="M154" s="660"/>
    </row>
    <row r="155" spans="1:13" x14ac:dyDescent="0.25">
      <c r="A155" s="8"/>
      <c r="B155" s="8"/>
      <c r="C155" s="4"/>
      <c r="D155" s="8"/>
      <c r="E155" s="10"/>
      <c r="F155" s="10"/>
      <c r="G155" s="10"/>
      <c r="H155" s="10"/>
      <c r="I155" s="10"/>
      <c r="J155" s="10"/>
      <c r="K155" s="10"/>
      <c r="L155" s="10"/>
      <c r="M155" s="10"/>
    </row>
    <row r="156" spans="1:13" ht="17.25" customHeight="1" x14ac:dyDescent="0.25">
      <c r="A156" s="601" t="s">
        <v>276</v>
      </c>
      <c r="B156" s="602"/>
      <c r="C156" s="602"/>
      <c r="D156" s="602"/>
      <c r="E156" s="602"/>
      <c r="F156" s="602"/>
      <c r="G156" s="602"/>
      <c r="H156" s="602"/>
      <c r="I156" s="602"/>
      <c r="J156" s="602"/>
      <c r="K156" s="602"/>
      <c r="L156" s="602"/>
      <c r="M156" s="603"/>
    </row>
    <row r="157" spans="1:13" s="51" customFormat="1" ht="13.5" customHeight="1" x14ac:dyDescent="0.25">
      <c r="A157" s="637" t="s">
        <v>151</v>
      </c>
      <c r="B157" s="638"/>
      <c r="C157" s="638"/>
      <c r="D157" s="639"/>
      <c r="E157" s="951" t="s">
        <v>105</v>
      </c>
      <c r="F157" s="952"/>
      <c r="G157" s="952"/>
      <c r="H157" s="952"/>
      <c r="I157" s="620" t="s">
        <v>96</v>
      </c>
      <c r="J157" s="621"/>
      <c r="K157" s="622"/>
      <c r="L157" s="620" t="s">
        <v>106</v>
      </c>
      <c r="M157" s="622"/>
    </row>
    <row r="158" spans="1:13" s="51" customFormat="1" ht="13.5" customHeight="1" x14ac:dyDescent="0.25">
      <c r="A158" s="640"/>
      <c r="B158" s="641"/>
      <c r="C158" s="641"/>
      <c r="D158" s="642"/>
      <c r="E158" s="623" t="s">
        <v>61</v>
      </c>
      <c r="F158" s="625"/>
      <c r="G158" s="623" t="s">
        <v>234</v>
      </c>
      <c r="H158" s="625"/>
      <c r="I158" s="623"/>
      <c r="J158" s="624"/>
      <c r="K158" s="625"/>
      <c r="L158" s="623"/>
      <c r="M158" s="625"/>
    </row>
    <row r="159" spans="1:13" x14ac:dyDescent="0.25">
      <c r="E159" s="18" t="s">
        <v>25</v>
      </c>
      <c r="F159" s="19" t="s">
        <v>26</v>
      </c>
      <c r="G159" s="18" t="s">
        <v>25</v>
      </c>
      <c r="H159" s="19" t="s">
        <v>26</v>
      </c>
      <c r="I159" s="26" t="s">
        <v>5</v>
      </c>
      <c r="J159" s="27" t="s">
        <v>25</v>
      </c>
      <c r="K159" s="19" t="s">
        <v>26</v>
      </c>
      <c r="L159" s="18" t="s">
        <v>25</v>
      </c>
      <c r="M159" s="19" t="s">
        <v>26</v>
      </c>
    </row>
    <row r="160" spans="1:13" ht="30" customHeight="1" x14ac:dyDescent="0.3">
      <c r="A160" s="652" t="s">
        <v>71</v>
      </c>
      <c r="B160" s="652"/>
      <c r="C160" s="652"/>
      <c r="D160" s="653"/>
      <c r="E160" s="423"/>
      <c r="F160" s="409"/>
      <c r="G160" s="423"/>
      <c r="H160" s="409"/>
      <c r="I160" s="20"/>
      <c r="J160" s="416"/>
      <c r="K160" s="409"/>
      <c r="L160" s="423"/>
      <c r="M160" s="409"/>
    </row>
    <row r="161" spans="1:14" x14ac:dyDescent="0.25">
      <c r="A161" s="4" t="s">
        <v>84</v>
      </c>
      <c r="B161" s="4"/>
      <c r="C161" s="14"/>
      <c r="D161" s="14"/>
      <c r="E161" s="483"/>
      <c r="F161" s="484">
        <f>E128</f>
        <v>0</v>
      </c>
      <c r="G161" s="483"/>
      <c r="H161" s="484">
        <f>G128</f>
        <v>0</v>
      </c>
      <c r="I161" s="181"/>
      <c r="J161" s="493">
        <f>SUM(J98:J106)</f>
        <v>0</v>
      </c>
      <c r="K161" s="484">
        <f>SUM(K98:K106)</f>
        <v>0</v>
      </c>
      <c r="L161" s="483"/>
      <c r="M161" s="484">
        <f>L128</f>
        <v>0</v>
      </c>
    </row>
    <row r="162" spans="1:14" x14ac:dyDescent="0.25">
      <c r="A162" s="45" t="s">
        <v>64</v>
      </c>
      <c r="B162" s="45"/>
      <c r="C162" s="14"/>
      <c r="D162" s="11"/>
      <c r="E162" s="444"/>
      <c r="F162" s="435"/>
      <c r="G162" s="444"/>
      <c r="H162" s="435"/>
      <c r="I162" s="31"/>
      <c r="J162" s="439"/>
      <c r="K162" s="435"/>
      <c r="L162" s="444"/>
      <c r="M162" s="435"/>
    </row>
    <row r="163" spans="1:14" x14ac:dyDescent="0.25">
      <c r="A163" s="42"/>
      <c r="B163" s="656" t="s">
        <v>321</v>
      </c>
      <c r="C163" s="656"/>
      <c r="D163" s="657"/>
      <c r="E163" s="444"/>
      <c r="F163" s="435"/>
      <c r="G163" s="444"/>
      <c r="H163" s="435"/>
      <c r="I163" s="31"/>
      <c r="J163" s="439"/>
      <c r="K163" s="435"/>
      <c r="L163" s="444"/>
      <c r="M163" s="435"/>
    </row>
    <row r="164" spans="1:14" x14ac:dyDescent="0.25">
      <c r="A164" s="42"/>
      <c r="B164" s="42"/>
      <c r="C164" s="14" t="s">
        <v>322</v>
      </c>
      <c r="D164" s="11"/>
      <c r="E164" s="444"/>
      <c r="F164" s="435"/>
      <c r="G164" s="444"/>
      <c r="H164" s="435"/>
      <c r="I164" s="31"/>
      <c r="J164" s="439"/>
      <c r="K164" s="435"/>
      <c r="L164" s="444"/>
      <c r="M164" s="435"/>
    </row>
    <row r="165" spans="1:14" x14ac:dyDescent="0.25">
      <c r="C165" s="14" t="s">
        <v>85</v>
      </c>
      <c r="D165" s="13"/>
      <c r="E165" s="483" t="str">
        <f>Municipalité!J166</f>
        <v xml:space="preserve"> </v>
      </c>
      <c r="F165" s="484" t="str">
        <f>Municipalité!K166</f>
        <v xml:space="preserve"> </v>
      </c>
      <c r="G165" s="483" t="str">
        <f>'Total org. contrôlés'!P166</f>
        <v xml:space="preserve"> </v>
      </c>
      <c r="H165" s="484" t="str">
        <f>'Total org. contrôlés'!Q166</f>
        <v xml:space="preserve"> </v>
      </c>
      <c r="I165" s="22"/>
      <c r="J165" s="494"/>
      <c r="K165" s="495"/>
      <c r="L165" s="489" t="str">
        <f>IF((IF(E165=" ",0,E165)-IF(F165=" ",0,F165)+IF(G165=" ",0,G165)-IF(H165=" ",0,H165)+IF(J165=" ",0,J165)-IF(K165=" ",0,K165))&lt;=0," ",(IF(E165=" ",0,E165)-IF(F165=" ",0,F165)+IF(G165=" ",0,G165)-IF(H165=" ",0,H165)+IF(J165=" ",0,J165)-IF(K165=" ",0,K165)))</f>
        <v xml:space="preserve"> </v>
      </c>
      <c r="M165" s="490" t="str">
        <f>IF((-IF(E165=" ",0,E165)+IF(F165=" ",0,F165)-IF(G165=" ",0,G165)+IF(H165=" ",0,H165)-IF(J165=" ",0,J165)+IF(K165=" ",0,K165))&lt;=0," ",(-IF(E165=" ",0,E165)+IF(F165=" ",0,F165)-IF(G165=" ",0,G165)+IF(H165=" ",0,H165)-IF(J165=" ",0,J165)+IF(K165=" ",0,K165)))</f>
        <v xml:space="preserve"> </v>
      </c>
    </row>
    <row r="166" spans="1:14" x14ac:dyDescent="0.25">
      <c r="C166" s="14" t="s">
        <v>86</v>
      </c>
      <c r="D166" s="13"/>
      <c r="E166" s="483" t="str">
        <f>Municipalité!J167</f>
        <v xml:space="preserve"> </v>
      </c>
      <c r="F166" s="484" t="str">
        <f>Municipalité!K167</f>
        <v xml:space="preserve"> </v>
      </c>
      <c r="G166" s="483" t="str">
        <f>'Total org. contrôlés'!P167</f>
        <v xml:space="preserve"> </v>
      </c>
      <c r="H166" s="484" t="str">
        <f>'Total org. contrôlés'!Q167</f>
        <v xml:space="preserve"> </v>
      </c>
      <c r="I166" s="22"/>
      <c r="J166" s="494"/>
      <c r="K166" s="495"/>
      <c r="L166" s="489" t="str">
        <f t="shared" ref="L166:L173" si="10">IF((IF(E166=" ",0,E166)-IF(F166=" ",0,F166)+IF(G166=" ",0,G166)-IF(H166=" ",0,H166)+IF(J166=" ",0,J166)-IF(K166=" ",0,K166))&lt;=0," ",(IF(E166=" ",0,E166)-IF(F166=" ",0,F166)+IF(G166=" ",0,G166)-IF(H166=" ",0,H166)+IF(J166=" ",0,J166)-IF(K166=" ",0,K166)))</f>
        <v xml:space="preserve"> </v>
      </c>
      <c r="M166" s="490" t="str">
        <f t="shared" ref="M166:M173" si="11">IF((-IF(E166=" ",0,E166)+IF(F166=" ",0,F166)-IF(G166=" ",0,G166)+IF(H166=" ",0,H166)-IF(J166=" ",0,J166)+IF(K166=" ",0,K166))&lt;=0," ",(-IF(E166=" ",0,E166)+IF(F166=" ",0,F166)-IF(G166=" ",0,G166)+IF(H166=" ",0,H166)-IF(J166=" ",0,J166)+IF(K166=" ",0,K166)))</f>
        <v xml:space="preserve"> </v>
      </c>
    </row>
    <row r="167" spans="1:14" x14ac:dyDescent="0.25">
      <c r="C167" s="14" t="s">
        <v>87</v>
      </c>
      <c r="D167" s="13"/>
      <c r="E167" s="483" t="str">
        <f>Municipalité!J168</f>
        <v xml:space="preserve"> </v>
      </c>
      <c r="F167" s="484" t="str">
        <f>Municipalité!K168</f>
        <v xml:space="preserve"> </v>
      </c>
      <c r="G167" s="483" t="str">
        <f>'Total org. contrôlés'!P168</f>
        <v xml:space="preserve"> </v>
      </c>
      <c r="H167" s="484" t="str">
        <f>'Total org. contrôlés'!Q168</f>
        <v xml:space="preserve"> </v>
      </c>
      <c r="I167" s="22"/>
      <c r="J167" s="494"/>
      <c r="K167" s="495"/>
      <c r="L167" s="489" t="str">
        <f t="shared" si="10"/>
        <v xml:space="preserve"> </v>
      </c>
      <c r="M167" s="490" t="str">
        <f t="shared" si="11"/>
        <v xml:space="preserve"> </v>
      </c>
    </row>
    <row r="168" spans="1:14" x14ac:dyDescent="0.25">
      <c r="C168" s="14" t="s">
        <v>88</v>
      </c>
      <c r="D168" s="13"/>
      <c r="E168" s="483" t="str">
        <f>Municipalité!J169</f>
        <v xml:space="preserve"> </v>
      </c>
      <c r="F168" s="484" t="str">
        <f>Municipalité!K169</f>
        <v xml:space="preserve"> </v>
      </c>
      <c r="G168" s="483" t="str">
        <f>'Total org. contrôlés'!P169</f>
        <v xml:space="preserve"> </v>
      </c>
      <c r="H168" s="484" t="str">
        <f>'Total org. contrôlés'!Q169</f>
        <v xml:space="preserve"> </v>
      </c>
      <c r="I168" s="22"/>
      <c r="J168" s="494"/>
      <c r="K168" s="495"/>
      <c r="L168" s="489" t="str">
        <f t="shared" si="10"/>
        <v xml:space="preserve"> </v>
      </c>
      <c r="M168" s="490" t="str">
        <f t="shared" si="11"/>
        <v xml:space="preserve"> </v>
      </c>
    </row>
    <row r="169" spans="1:14" x14ac:dyDescent="0.25">
      <c r="C169" s="14" t="s">
        <v>89</v>
      </c>
      <c r="D169" s="11"/>
      <c r="E169" s="483" t="str">
        <f>Municipalité!J170</f>
        <v xml:space="preserve"> </v>
      </c>
      <c r="F169" s="484" t="str">
        <f>Municipalité!K170</f>
        <v xml:space="preserve"> </v>
      </c>
      <c r="G169" s="483" t="str">
        <f>'Total org. contrôlés'!P170</f>
        <v xml:space="preserve"> </v>
      </c>
      <c r="H169" s="484" t="str">
        <f>'Total org. contrôlés'!Q170</f>
        <v xml:space="preserve"> </v>
      </c>
      <c r="I169" s="22"/>
      <c r="J169" s="494"/>
      <c r="K169" s="495"/>
      <c r="L169" s="489" t="str">
        <f t="shared" si="10"/>
        <v xml:space="preserve"> </v>
      </c>
      <c r="M169" s="490" t="str">
        <f t="shared" si="11"/>
        <v xml:space="preserve"> </v>
      </c>
    </row>
    <row r="170" spans="1:14" x14ac:dyDescent="0.25">
      <c r="C170" s="14" t="s">
        <v>90</v>
      </c>
      <c r="D170" s="11"/>
      <c r="E170" s="483" t="str">
        <f>Municipalité!J171</f>
        <v xml:space="preserve"> </v>
      </c>
      <c r="F170" s="484" t="str">
        <f>Municipalité!K171</f>
        <v xml:space="preserve"> </v>
      </c>
      <c r="G170" s="483" t="str">
        <f>'Total org. contrôlés'!P171</f>
        <v xml:space="preserve"> </v>
      </c>
      <c r="H170" s="484" t="str">
        <f>'Total org. contrôlés'!Q171</f>
        <v xml:space="preserve"> </v>
      </c>
      <c r="I170" s="22"/>
      <c r="J170" s="494"/>
      <c r="K170" s="495"/>
      <c r="L170" s="489" t="str">
        <f t="shared" si="10"/>
        <v xml:space="preserve"> </v>
      </c>
      <c r="M170" s="490" t="str">
        <f t="shared" si="11"/>
        <v xml:space="preserve"> </v>
      </c>
    </row>
    <row r="171" spans="1:14" x14ac:dyDescent="0.25">
      <c r="C171" s="14" t="s">
        <v>91</v>
      </c>
      <c r="D171" s="11"/>
      <c r="E171" s="483" t="str">
        <f>Municipalité!J172</f>
        <v xml:space="preserve"> </v>
      </c>
      <c r="F171" s="484" t="str">
        <f>Municipalité!K172</f>
        <v xml:space="preserve"> </v>
      </c>
      <c r="G171" s="483" t="str">
        <f>'Total org. contrôlés'!P172</f>
        <v xml:space="preserve"> </v>
      </c>
      <c r="H171" s="484" t="str">
        <f>'Total org. contrôlés'!Q172</f>
        <v xml:space="preserve"> </v>
      </c>
      <c r="I171" s="22"/>
      <c r="J171" s="494"/>
      <c r="K171" s="495"/>
      <c r="L171" s="489" t="str">
        <f t="shared" si="10"/>
        <v xml:space="preserve"> </v>
      </c>
      <c r="M171" s="490" t="str">
        <f t="shared" si="11"/>
        <v xml:space="preserve"> </v>
      </c>
    </row>
    <row r="172" spans="1:14" x14ac:dyDescent="0.25">
      <c r="C172" s="14" t="s">
        <v>92</v>
      </c>
      <c r="D172" s="11"/>
      <c r="E172" s="483" t="str">
        <f>Municipalité!J173</f>
        <v xml:space="preserve"> </v>
      </c>
      <c r="F172" s="484" t="str">
        <f>Municipalité!K173</f>
        <v xml:space="preserve"> </v>
      </c>
      <c r="G172" s="483" t="str">
        <f>'Total org. contrôlés'!P173</f>
        <v xml:space="preserve"> </v>
      </c>
      <c r="H172" s="484" t="str">
        <f>'Total org. contrôlés'!Q173</f>
        <v xml:space="preserve"> </v>
      </c>
      <c r="I172" s="22"/>
      <c r="J172" s="494"/>
      <c r="K172" s="495"/>
      <c r="L172" s="489" t="str">
        <f>IF((IF(E172=" ",0,E172)-IF(F172=" ",0,F172)+IF(G172=" ",0,G172)-IF(H172=" ",0,H172)+IF(J172=" ",0,J172)-IF(K172=" ",0,K172))&lt;=0," ",(IF(E172=" ",0,E172)-IF(F172=" ",0,F172)+IF(G172=" ",0,G172)-IF(H172=" ",0,H172)+IF(J172=" ",0,J172)-IF(K172=" ",0,K172)))</f>
        <v xml:space="preserve"> </v>
      </c>
      <c r="M172" s="490" t="str">
        <f>IF((-IF(E172=" ",0,E172)+IF(F172=" ",0,F172)-IF(G172=" ",0,G172)+IF(H172=" ",0,H172)-IF(J172=" ",0,J172)+IF(K172=" ",0,K172))&lt;=0," ",(-IF(E172=" ",0,E172)+IF(F172=" ",0,F172)-IF(G172=" ",0,G172)+IF(H172=" ",0,H172)-IF(J172=" ",0,J172)+IF(K172=" ",0,K172)))</f>
        <v xml:space="preserve"> </v>
      </c>
      <c r="N172" s="99"/>
    </row>
    <row r="173" spans="1:14" x14ac:dyDescent="0.25">
      <c r="C173" s="14" t="s">
        <v>323</v>
      </c>
      <c r="D173" s="11"/>
      <c r="E173" s="483" t="str">
        <f>Municipalité!J174</f>
        <v xml:space="preserve"> </v>
      </c>
      <c r="F173" s="484" t="str">
        <f>Municipalité!K174</f>
        <v xml:space="preserve"> </v>
      </c>
      <c r="G173" s="483" t="str">
        <f>'Total org. contrôlés'!P174</f>
        <v xml:space="preserve"> </v>
      </c>
      <c r="H173" s="484" t="str">
        <f>'Total org. contrôlés'!Q174</f>
        <v xml:space="preserve"> </v>
      </c>
      <c r="I173" s="22"/>
      <c r="J173" s="494"/>
      <c r="K173" s="495"/>
      <c r="L173" s="489" t="str">
        <f t="shared" si="10"/>
        <v xml:space="preserve"> </v>
      </c>
      <c r="M173" s="490" t="str">
        <f t="shared" si="11"/>
        <v xml:space="preserve"> </v>
      </c>
      <c r="N173" s="99"/>
    </row>
    <row r="174" spans="1:14" x14ac:dyDescent="0.25">
      <c r="A174" s="8"/>
      <c r="B174" s="656" t="s">
        <v>0</v>
      </c>
      <c r="C174" s="656"/>
      <c r="D174" s="657"/>
      <c r="E174" s="444"/>
      <c r="F174" s="435"/>
      <c r="G174" s="444"/>
      <c r="H174" s="435"/>
      <c r="I174" s="31"/>
      <c r="J174" s="439"/>
      <c r="K174" s="435"/>
      <c r="L174" s="512"/>
      <c r="M174" s="435"/>
    </row>
    <row r="175" spans="1:14" x14ac:dyDescent="0.25">
      <c r="A175" s="8"/>
      <c r="B175" s="8"/>
      <c r="C175" s="14" t="s">
        <v>198</v>
      </c>
      <c r="D175" s="11"/>
      <c r="E175" s="483" t="str">
        <f>Municipalité!J176</f>
        <v xml:space="preserve"> </v>
      </c>
      <c r="F175" s="484" t="str">
        <f>Municipalité!K176</f>
        <v xml:space="preserve"> </v>
      </c>
      <c r="G175" s="483" t="str">
        <f>'Total org. contrôlés'!P176</f>
        <v xml:space="preserve"> </v>
      </c>
      <c r="H175" s="484" t="str">
        <f>'Total org. contrôlés'!Q176</f>
        <v xml:space="preserve"> </v>
      </c>
      <c r="I175" s="22"/>
      <c r="J175" s="494"/>
      <c r="K175" s="495"/>
      <c r="L175" s="489" t="str">
        <f>IF((IF(E175=" ",0,E175)-IF(F175=" ",0,F175)+IF(G175=" ",0,G175)-IF(H175=" ",0,H175)+IF(J175=" ",0,J175)-IF(K175=" ",0,K175))&lt;=0," ",(IF(E175=" ",0,E175)-IF(F175=" ",0,F175)+IF(G175=" ",0,G175)-IF(H175=" ",0,H175)+IF(J175=" ",0,J175)-IF(K175=" ",0,K175)))</f>
        <v xml:space="preserve"> </v>
      </c>
      <c r="M175" s="490" t="str">
        <f>IF((-IF(E175=" ",0,E175)+IF(F175=" ",0,F175)-IF(G175=" ",0,G175)+IF(H175=" ",0,H175)-IF(J175=" ",0,J175)+IF(K175=" ",0,K175))&lt;=0," ",(-IF(E175=" ",0,E175)+IF(F175=" ",0,F175)-IF(G175=" ",0,G175)+IF(H175=" ",0,H175)-IF(J175=" ",0,J175)+IF(K175=" ",0,K175)))</f>
        <v xml:space="preserve"> </v>
      </c>
    </row>
    <row r="176" spans="1:14" ht="38.25" customHeight="1" x14ac:dyDescent="0.25">
      <c r="A176" s="8"/>
      <c r="B176" s="645" t="s">
        <v>273</v>
      </c>
      <c r="C176" s="645"/>
      <c r="D176" s="645"/>
      <c r="E176" s="444"/>
      <c r="F176" s="435"/>
      <c r="G176" s="444"/>
      <c r="H176" s="435"/>
      <c r="I176" s="31"/>
      <c r="J176" s="439"/>
      <c r="K176" s="435"/>
      <c r="L176" s="512"/>
      <c r="M176" s="435"/>
    </row>
    <row r="177" spans="1:13" ht="12.75" customHeight="1" x14ac:dyDescent="0.25">
      <c r="A177" s="8"/>
      <c r="B177" s="8"/>
      <c r="C177" s="46" t="s">
        <v>93</v>
      </c>
      <c r="D177" s="44"/>
      <c r="E177" s="483" t="str">
        <f>Municipalité!J178</f>
        <v xml:space="preserve"> </v>
      </c>
      <c r="F177" s="484" t="str">
        <f>Municipalité!K178</f>
        <v xml:space="preserve"> </v>
      </c>
      <c r="G177" s="483" t="str">
        <f>'Total org. contrôlés'!P178</f>
        <v xml:space="preserve"> </v>
      </c>
      <c r="H177" s="484" t="str">
        <f>'Total org. contrôlés'!Q178</f>
        <v xml:space="preserve"> </v>
      </c>
      <c r="I177" s="22"/>
      <c r="J177" s="494"/>
      <c r="K177" s="495"/>
      <c r="L177" s="489" t="str">
        <f>IF((IF(E177=" ",0,E177)-IF(F177=" ",0,F177)+IF(G177=" ",0,G177)-IF(H177=" ",0,H177)+IF(J177=" ",0,J177)-IF(K177=" ",0,K177))&lt;=0," ",(IF(E177=" ",0,E177)-IF(F177=" ",0,F177)+IF(G177=" ",0,G177)-IF(H177=" ",0,H177)+IF(J177=" ",0,J177)-IF(K177=" ",0,K177)))</f>
        <v xml:space="preserve"> </v>
      </c>
      <c r="M177" s="490" t="str">
        <f>IF((-IF(E177=" ",0,E177)+IF(F177=" ",0,F177)-IF(G177=" ",0,G177)+IF(H177=" ",0,H177)-IF(J177=" ",0,J177)+IF(K177=" ",0,K177))&lt;=0," ",(-IF(E177=" ",0,E177)+IF(F177=" ",0,F177)-IF(G177=" ",0,G177)+IF(H177=" ",0,H177)-IF(J177=" ",0,J177)+IF(K177=" ",0,K177)))</f>
        <v xml:space="preserve"> </v>
      </c>
    </row>
    <row r="178" spans="1:13" x14ac:dyDescent="0.25">
      <c r="B178" s="656" t="s">
        <v>14</v>
      </c>
      <c r="C178" s="656"/>
      <c r="D178" s="657"/>
      <c r="E178" s="444"/>
      <c r="F178" s="435"/>
      <c r="G178" s="444"/>
      <c r="H178" s="435"/>
      <c r="I178" s="31"/>
      <c r="J178" s="439"/>
      <c r="K178" s="435"/>
      <c r="L178" s="444"/>
      <c r="M178" s="435"/>
    </row>
    <row r="179" spans="1:13" x14ac:dyDescent="0.25">
      <c r="A179" s="8"/>
      <c r="B179" s="8"/>
      <c r="C179" s="597" t="s">
        <v>99</v>
      </c>
      <c r="D179" s="598"/>
      <c r="E179" s="483" t="str">
        <f>Municipalité!J180</f>
        <v xml:space="preserve"> </v>
      </c>
      <c r="F179" s="484" t="str">
        <f>Municipalité!K180</f>
        <v xml:space="preserve"> </v>
      </c>
      <c r="G179" s="483" t="str">
        <f>'Total org. contrôlés'!P180</f>
        <v xml:space="preserve"> </v>
      </c>
      <c r="H179" s="484" t="str">
        <f>'Total org. contrôlés'!Q180</f>
        <v xml:space="preserve"> </v>
      </c>
      <c r="I179" s="22"/>
      <c r="J179" s="494"/>
      <c r="K179" s="495"/>
      <c r="L179" s="489" t="str">
        <f>IF((IF(E179=" ",0,E179)-IF(F179=" ",0,F179)+IF(G179=" ",0,G179)-IF(H179=" ",0,H179)+IF(J179=" ",0,J179)-IF(K179=" ",0,K179))&lt;=0," ",(IF(E179=" ",0,E179)-IF(F179=" ",0,F179)+IF(G179=" ",0,G179)-IF(H179=" ",0,H179)+IF(J179=" ",0,J179)-IF(K179=" ",0,K179)))</f>
        <v xml:space="preserve"> </v>
      </c>
      <c r="M179" s="490" t="str">
        <f>IF((-IF(E179=" ",0,E179)+IF(F179=" ",0,F179)-IF(G179=" ",0,G179)+IF(H179=" ",0,H179)-IF(J179=" ",0,J179)+IF(K179=" ",0,K179))&lt;=0," ",(-IF(E179=" ",0,E179)+IF(F179=" ",0,F179)-IF(G179=" ",0,G179)+IF(H179=" ",0,H179)-IF(J179=" ",0,J179)+IF(K179=" ",0,K179)))</f>
        <v xml:space="preserve"> </v>
      </c>
    </row>
    <row r="180" spans="1:13" x14ac:dyDescent="0.25">
      <c r="B180" s="656" t="s">
        <v>37</v>
      </c>
      <c r="C180" s="656"/>
      <c r="D180" s="657"/>
      <c r="E180" s="444"/>
      <c r="F180" s="435"/>
      <c r="G180" s="444"/>
      <c r="H180" s="435"/>
      <c r="I180" s="31"/>
      <c r="J180" s="439"/>
      <c r="K180" s="435"/>
      <c r="L180" s="444"/>
      <c r="M180" s="435"/>
    </row>
    <row r="181" spans="1:13" x14ac:dyDescent="0.25">
      <c r="A181" s="8"/>
      <c r="B181" s="8"/>
      <c r="C181" s="14" t="s">
        <v>15</v>
      </c>
      <c r="D181" s="11"/>
      <c r="E181" s="483" t="str">
        <f>Municipalité!J182</f>
        <v xml:space="preserve"> </v>
      </c>
      <c r="F181" s="484" t="str">
        <f>Municipalité!K182</f>
        <v xml:space="preserve"> </v>
      </c>
      <c r="G181" s="483" t="str">
        <f>'Total org. contrôlés'!P182</f>
        <v xml:space="preserve"> </v>
      </c>
      <c r="H181" s="484" t="str">
        <f>'Total org. contrôlés'!Q182</f>
        <v xml:space="preserve"> </v>
      </c>
      <c r="I181" s="22"/>
      <c r="J181" s="494"/>
      <c r="K181" s="495"/>
      <c r="L181" s="489" t="str">
        <f>IF((IF(E181=" ",0,E181)-IF(F181=" ",0,F181)+IF(G181=" ",0,G181)-IF(H181=" ",0,H181)+IF(J181=" ",0,J181)-IF(K181=" ",0,K181))&lt;=0," ",(IF(E181=" ",0,E181)-IF(F181=" ",0,F181)+IF(G181=" ",0,G181)-IF(H181=" ",0,H181)+IF(J181=" ",0,J181)-IF(K181=" ",0,K181)))</f>
        <v xml:space="preserve"> </v>
      </c>
      <c r="M181" s="490" t="str">
        <f>IF((-IF(E181=" ",0,E181)+IF(F181=" ",0,F181)-IF(G181=" ",0,G181)+IF(H181=" ",0,H181)-IF(J181=" ",0,J181)+IF(K181=" ",0,K181))&lt;=0," ",(-IF(E181=" ",0,E181)+IF(F181=" ",0,F181)-IF(G181=" ",0,G181)+IF(H181=" ",0,H181)-IF(J181=" ",0,J181)+IF(K181=" ",0,K181)))</f>
        <v xml:space="preserve"> </v>
      </c>
    </row>
    <row r="182" spans="1:13" x14ac:dyDescent="0.25">
      <c r="A182" s="8"/>
      <c r="B182" s="8"/>
      <c r="C182" s="14" t="s">
        <v>94</v>
      </c>
      <c r="D182" s="11"/>
      <c r="E182" s="483" t="str">
        <f>Municipalité!J183</f>
        <v xml:space="preserve"> </v>
      </c>
      <c r="F182" s="484" t="str">
        <f>Municipalité!K183</f>
        <v xml:space="preserve"> </v>
      </c>
      <c r="G182" s="483" t="str">
        <f>'Total org. contrôlés'!P183</f>
        <v xml:space="preserve"> </v>
      </c>
      <c r="H182" s="484" t="str">
        <f>'Total org. contrôlés'!Q183</f>
        <v xml:space="preserve"> </v>
      </c>
      <c r="I182" s="22"/>
      <c r="J182" s="494"/>
      <c r="K182" s="495"/>
      <c r="L182" s="489" t="str">
        <f>IF((IF(E182=" ",0,E182)-IF(F182=" ",0,F182)+IF(G182=" ",0,G182)-IF(H182=" ",0,H182)+IF(J182=" ",0,J182)-IF(K182=" ",0,K182))&lt;=0," ",(IF(E182=" ",0,E182)-IF(F182=" ",0,F182)+IF(G182=" ",0,G182)-IF(H182=" ",0,H182)+IF(J182=" ",0,J182)-IF(K182=" ",0,K182)))</f>
        <v xml:space="preserve"> </v>
      </c>
      <c r="M182" s="490" t="str">
        <f>IF((-IF(E182=" ",0,E182)+IF(F182=" ",0,F182)-IF(G182=" ",0,G182)+IF(H182=" ",0,H182)-IF(J182=" ",0,J182)+IF(K182=" ",0,K182))&lt;=0," ",(-IF(E182=" ",0,E182)+IF(F182=" ",0,F182)-IF(G182=" ",0,G182)+IF(H182=" ",0,H182)-IF(J182=" ",0,J182)+IF(K182=" ",0,K182)))</f>
        <v xml:space="preserve"> </v>
      </c>
    </row>
    <row r="183" spans="1:13" ht="12.75" customHeight="1" x14ac:dyDescent="0.25">
      <c r="A183" s="8"/>
      <c r="B183" s="8"/>
      <c r="C183" s="597" t="s">
        <v>116</v>
      </c>
      <c r="D183" s="598"/>
      <c r="E183" s="483" t="str">
        <f>Municipalité!J184</f>
        <v xml:space="preserve"> </v>
      </c>
      <c r="F183" s="484" t="str">
        <f>Municipalité!K184</f>
        <v xml:space="preserve"> </v>
      </c>
      <c r="G183" s="483" t="str">
        <f>'Total org. contrôlés'!P184</f>
        <v xml:space="preserve"> </v>
      </c>
      <c r="H183" s="484" t="str">
        <f>'Total org. contrôlés'!Q184</f>
        <v xml:space="preserve"> </v>
      </c>
      <c r="I183" s="22"/>
      <c r="J183" s="494"/>
      <c r="K183" s="495"/>
      <c r="L183" s="489" t="str">
        <f>IF((IF(E183=" ",0,E183)-IF(F183=" ",0,F183)+IF(G183=" ",0,G183)-IF(H183=" ",0,H183)+IF(J183=" ",0,J183)-IF(K183=" ",0,K183))&lt;=0," ",(IF(E183=" ",0,E183)-IF(F183=" ",0,F183)+IF(G183=" ",0,G183)-IF(H183=" ",0,H183)+IF(J183=" ",0,J183)-IF(K183=" ",0,K183)))</f>
        <v xml:space="preserve"> </v>
      </c>
      <c r="M183" s="490" t="str">
        <f>IF((-IF(E183=" ",0,E183)+IF(F183=" ",0,F183)-IF(G183=" ",0,G183)+IF(H183=" ",0,H183)-IF(J183=" ",0,J183)+IF(K183=" ",0,K183))&lt;=0," ",(-IF(E183=" ",0,E183)+IF(F183=" ",0,F183)-IF(G183=" ",0,G183)+IF(H183=" ",0,H183)-IF(J183=" ",0,J183)+IF(K183=" ",0,K183)))</f>
        <v xml:space="preserve"> </v>
      </c>
    </row>
    <row r="184" spans="1:13" ht="12.75" customHeight="1" x14ac:dyDescent="0.25">
      <c r="A184" s="8"/>
      <c r="B184" s="8"/>
      <c r="C184" s="643" t="s">
        <v>169</v>
      </c>
      <c r="D184" s="644"/>
      <c r="E184" s="500" t="str">
        <f>Municipalité!J185</f>
        <v xml:space="preserve"> </v>
      </c>
      <c r="F184" s="501" t="str">
        <f>Municipalité!K185</f>
        <v xml:space="preserve"> </v>
      </c>
      <c r="G184" s="500" t="str">
        <f>'Total org. contrôlés'!P185</f>
        <v xml:space="preserve"> </v>
      </c>
      <c r="H184" s="501" t="str">
        <f>'Total org. contrôlés'!Q185</f>
        <v xml:space="preserve"> </v>
      </c>
      <c r="I184" s="24"/>
      <c r="J184" s="491"/>
      <c r="K184" s="492"/>
      <c r="L184" s="505" t="str">
        <f>IF((IF(E184=" ",0,E184)-IF(F184=" ",0,F184)+IF(G184=" ",0,G184)-IF(H184=" ",0,H184)+IF(J184=" ",0,J184)-IF(K184=" ",0,K184))&lt;=0," ",(IF(E184=" ",0,E184)-IF(F184=" ",0,F184)+IF(G184=" ",0,G184)-IF(H184=" ",0,H184)+IF(J184=" ",0,J184)-IF(K184=" ",0,K184)))</f>
        <v xml:space="preserve"> </v>
      </c>
      <c r="M184" s="506" t="str">
        <f>IF((-IF(E184=" ",0,E184)+IF(F184=" ",0,F184)-IF(G184=" ",0,G184)+IF(H184=" ",0,H184)-IF(J184=" ",0,J184)+IF(K184=" ",0,K184))&lt;=0," ",(-IF(E184=" ",0,E184)+IF(F184=" ",0,F184)-IF(G184=" ",0,G184)+IF(H184=" ",0,H184)-IF(J184=" ",0,J184)+IF(K184=" ",0,K184)))</f>
        <v xml:space="preserve"> </v>
      </c>
    </row>
    <row r="185" spans="1:13" ht="24.75" customHeight="1" x14ac:dyDescent="0.25">
      <c r="A185" s="593" t="s">
        <v>314</v>
      </c>
      <c r="B185" s="593"/>
      <c r="C185" s="593"/>
      <c r="D185" s="594"/>
      <c r="E185" s="502" t="str">
        <f>IF(IF(SUM(F161:F184)&gt;SUM(E161:E184),SUM(F161:F184)-SUM(E161:E184),0)&lt;=0," ",IF(SUM(F161:F184)&gt;SUM(E161:E184),SUM(F161:F184)-SUM(E161:E184),0))</f>
        <v xml:space="preserve"> </v>
      </c>
      <c r="F185" s="503" t="str">
        <f>IF(IF(SUM(E161:E184)&gt;SUM(F161:F184),SUM(E161:E184)-SUM(F161:F184),0)&lt;=0," ",IF(SUM(E161:E184)&gt;SUM(F161:F184),SUM(E161:E184)-SUM(F161:F184),0))</f>
        <v xml:space="preserve"> </v>
      </c>
      <c r="G185" s="502" t="str">
        <f>IF(IF(SUM(H161:H184)&gt;SUM(G161:G184),SUM(H161:H184)-SUM(G161:G184),0)&lt;=0," ",IF(SUM(H161:H184)&gt;SUM(G161:G184),SUM(H161:H184)-SUM(G161:G184),0))</f>
        <v xml:space="preserve"> </v>
      </c>
      <c r="H185" s="503" t="str">
        <f>IF(IF(SUM(G161:G184)&gt;SUM(H161:H184),SUM(G161:G184)-SUM(H161:H184),0)&lt;=0," ",IF(SUM(G161:G184)&gt;SUM(H161:H184),SUM(G161:G184)-SUM(H161:H184),0))</f>
        <v xml:space="preserve"> </v>
      </c>
      <c r="I185" s="288"/>
      <c r="J185" s="507">
        <f>IF(SUM(J161:J184)&gt;=SUM(K161:K184),0,SUM(K161:K184)-SUM(J161:J184))</f>
        <v>0</v>
      </c>
      <c r="K185" s="507">
        <f>IF(SUM(K161:K184)&gt;=SUM(J161:J184),0,SUM(J161:J184)-SUM(K184:K1514))</f>
        <v>0</v>
      </c>
      <c r="L185" s="502" t="str">
        <f>IF(IF(SUM(M161:M184)&gt;SUM(L161:L184),SUM(M161:M184)-SUM(L161:L184),0)&lt;=0," ",IF(SUM(M161:M184)&gt;SUM(L161:L184),SUM(M161:M184)-SUM(L161:L184),0))</f>
        <v xml:space="preserve"> </v>
      </c>
      <c r="M185" s="503" t="str">
        <f>IF(IF(SUM(L161:L184)&gt;SUM(M161:M184),SUM(L161:L184)-SUM(M161:M184),0)&lt;=0," ",IF(SUM(L161:L184)&gt;SUM(M161:M184),SUM(L161:L184)-SUM(M161:M184),0))</f>
        <v xml:space="preserve"> </v>
      </c>
    </row>
    <row r="186" spans="1:13" ht="15.75" customHeight="1" x14ac:dyDescent="0.25">
      <c r="A186" s="654" t="s">
        <v>102</v>
      </c>
      <c r="B186" s="654"/>
      <c r="C186" s="654"/>
      <c r="D186" s="655"/>
      <c r="E186" s="487">
        <f>SUM(E161:E185)</f>
        <v>0</v>
      </c>
      <c r="F186" s="488">
        <f>SUM(F161:F185)</f>
        <v>0</v>
      </c>
      <c r="G186" s="487">
        <f>SUM(G161:G185)</f>
        <v>0</v>
      </c>
      <c r="H186" s="488">
        <f>SUM(H161:H185)</f>
        <v>0</v>
      </c>
      <c r="I186" s="175"/>
      <c r="J186" s="508">
        <f>SUM(J161:J185)</f>
        <v>0</v>
      </c>
      <c r="K186" s="511">
        <f>SUM(K161:K185)</f>
        <v>0</v>
      </c>
      <c r="L186" s="487">
        <f>SUM(L161:L185)</f>
        <v>0</v>
      </c>
      <c r="M186" s="488">
        <f>SUM(M161:M185)</f>
        <v>0</v>
      </c>
    </row>
    <row r="187" spans="1:13" ht="16.5" customHeight="1" x14ac:dyDescent="0.25"/>
    <row r="188" spans="1:13" ht="17.25" customHeight="1" x14ac:dyDescent="0.25">
      <c r="A188" s="1003" t="s">
        <v>277</v>
      </c>
      <c r="B188" s="1004"/>
      <c r="C188" s="1004"/>
      <c r="D188" s="1004"/>
      <c r="E188" s="1004"/>
      <c r="F188" s="1004"/>
      <c r="G188" s="1004"/>
      <c r="H188" s="1004"/>
      <c r="I188" s="1004"/>
      <c r="J188" s="1004"/>
      <c r="K188" s="1005"/>
      <c r="L188" s="90"/>
      <c r="M188" s="88"/>
    </row>
    <row r="189" spans="1:13" x14ac:dyDescent="0.25">
      <c r="E189" s="146"/>
      <c r="F189" s="53"/>
      <c r="G189" s="53"/>
      <c r="H189" s="53"/>
      <c r="I189" s="53"/>
      <c r="J189" s="107" t="s">
        <v>25</v>
      </c>
      <c r="K189" s="107" t="s">
        <v>26</v>
      </c>
    </row>
    <row r="190" spans="1:13" x14ac:dyDescent="0.25">
      <c r="J190" s="416"/>
      <c r="K190" s="416"/>
    </row>
    <row r="191" spans="1:13" x14ac:dyDescent="0.25">
      <c r="A191" s="57" t="s">
        <v>103</v>
      </c>
      <c r="F191" s="109"/>
      <c r="G191" s="109"/>
      <c r="H191" s="109"/>
      <c r="J191" s="416"/>
      <c r="K191" s="416"/>
    </row>
    <row r="192" spans="1:13" x14ac:dyDescent="0.25">
      <c r="A192" s="57"/>
      <c r="F192" s="109"/>
      <c r="G192" s="109"/>
      <c r="H192" s="109"/>
      <c r="J192" s="416"/>
      <c r="K192" s="416"/>
    </row>
    <row r="193" spans="1:11" x14ac:dyDescent="0.25">
      <c r="A193" s="57"/>
      <c r="F193" s="109"/>
      <c r="G193" s="109"/>
      <c r="H193" s="109"/>
      <c r="J193" s="416"/>
      <c r="K193" s="416"/>
    </row>
    <row r="194" spans="1:11" x14ac:dyDescent="0.25">
      <c r="A194" s="57"/>
      <c r="F194" s="109"/>
      <c r="G194" s="109"/>
      <c r="H194" s="109"/>
      <c r="J194" s="416"/>
      <c r="K194" s="416"/>
    </row>
    <row r="195" spans="1:11" x14ac:dyDescent="0.25">
      <c r="A195" s="57"/>
      <c r="F195" s="109"/>
      <c r="G195" s="109"/>
      <c r="H195" s="109"/>
      <c r="J195" s="416"/>
      <c r="K195" s="416"/>
    </row>
    <row r="196" spans="1:11" x14ac:dyDescent="0.25">
      <c r="A196" s="57"/>
      <c r="F196" s="109"/>
      <c r="G196" s="109"/>
      <c r="H196" s="109"/>
      <c r="J196" s="416"/>
      <c r="K196" s="416"/>
    </row>
    <row r="197" spans="1:11" x14ac:dyDescent="0.25">
      <c r="A197" s="57"/>
      <c r="F197" s="109"/>
      <c r="G197" s="109"/>
      <c r="H197" s="109"/>
      <c r="J197" s="416"/>
      <c r="K197" s="416"/>
    </row>
    <row r="198" spans="1:11" x14ac:dyDescent="0.25">
      <c r="A198" s="57"/>
      <c r="F198" s="109"/>
      <c r="G198" s="109"/>
      <c r="H198" s="109"/>
      <c r="J198" s="416"/>
      <c r="K198" s="416"/>
    </row>
    <row r="199" spans="1:11" x14ac:dyDescent="0.25">
      <c r="A199" s="57"/>
      <c r="F199" s="109"/>
      <c r="G199" s="109"/>
      <c r="H199" s="109"/>
      <c r="J199" s="416"/>
      <c r="K199" s="416"/>
    </row>
    <row r="200" spans="1:11" x14ac:dyDescent="0.25">
      <c r="A200" s="57"/>
      <c r="F200" s="109"/>
      <c r="G200" s="109"/>
      <c r="H200" s="109"/>
      <c r="J200" s="416"/>
      <c r="K200" s="416"/>
    </row>
    <row r="201" spans="1:11" x14ac:dyDescent="0.25">
      <c r="A201" s="57"/>
      <c r="F201" s="109"/>
      <c r="G201" s="109"/>
      <c r="H201" s="109"/>
      <c r="J201" s="416"/>
      <c r="K201" s="416"/>
    </row>
    <row r="202" spans="1:11" x14ac:dyDescent="0.25">
      <c r="A202" s="57"/>
      <c r="F202" s="109"/>
      <c r="G202" s="109"/>
      <c r="H202" s="109"/>
      <c r="J202" s="416"/>
      <c r="K202" s="416"/>
    </row>
    <row r="203" spans="1:11" x14ac:dyDescent="0.25">
      <c r="A203" s="57"/>
      <c r="F203" s="109"/>
      <c r="G203" s="109"/>
      <c r="H203" s="109"/>
      <c r="J203" s="416"/>
      <c r="K203" s="416"/>
    </row>
    <row r="204" spans="1:11" x14ac:dyDescent="0.25">
      <c r="A204" s="57"/>
      <c r="F204" s="109"/>
      <c r="G204" s="109"/>
      <c r="H204" s="109"/>
      <c r="J204" s="416"/>
      <c r="K204" s="416"/>
    </row>
    <row r="205" spans="1:11" x14ac:dyDescent="0.25">
      <c r="A205" s="57"/>
      <c r="F205" s="109"/>
      <c r="G205" s="109"/>
      <c r="H205" s="109"/>
      <c r="J205" s="416"/>
      <c r="K205" s="416"/>
    </row>
    <row r="206" spans="1:11" x14ac:dyDescent="0.25">
      <c r="A206" s="57"/>
      <c r="F206" s="109"/>
      <c r="G206" s="109"/>
      <c r="H206" s="109"/>
      <c r="J206" s="416"/>
      <c r="K206" s="416"/>
    </row>
    <row r="207" spans="1:11" x14ac:dyDescent="0.25">
      <c r="E207" s="57"/>
      <c r="G207" s="109"/>
      <c r="H207" s="109"/>
      <c r="J207" s="416"/>
      <c r="K207" s="416"/>
    </row>
    <row r="208" spans="1:11" x14ac:dyDescent="0.25">
      <c r="E208" s="57"/>
      <c r="G208" s="109"/>
      <c r="H208" s="109"/>
      <c r="J208" s="416"/>
      <c r="K208" s="416"/>
    </row>
    <row r="209" spans="1:13" x14ac:dyDescent="0.25">
      <c r="E209" s="57"/>
      <c r="G209" s="109"/>
      <c r="H209" s="109"/>
      <c r="J209" s="416"/>
      <c r="K209" s="416"/>
    </row>
    <row r="210" spans="1:13" x14ac:dyDescent="0.25">
      <c r="E210" s="57"/>
      <c r="G210" s="109"/>
      <c r="H210" s="109"/>
      <c r="J210" s="416"/>
      <c r="K210" s="416"/>
    </row>
    <row r="211" spans="1:13" x14ac:dyDescent="0.25">
      <c r="E211" s="57"/>
      <c r="G211" s="109"/>
      <c r="H211" s="109"/>
      <c r="J211" s="416"/>
      <c r="K211" s="416"/>
    </row>
    <row r="212" spans="1:13" x14ac:dyDescent="0.25">
      <c r="E212" s="57"/>
      <c r="G212" s="109"/>
      <c r="H212" s="109"/>
      <c r="J212" s="416"/>
      <c r="K212" s="416"/>
    </row>
    <row r="213" spans="1:13" x14ac:dyDescent="0.25">
      <c r="E213" s="57"/>
      <c r="G213" s="109"/>
      <c r="H213" s="109"/>
      <c r="J213" s="416"/>
      <c r="K213" s="416"/>
    </row>
    <row r="214" spans="1:13" x14ac:dyDescent="0.25">
      <c r="E214" s="57"/>
      <c r="G214" s="109"/>
      <c r="H214" s="109"/>
      <c r="J214" s="416"/>
      <c r="K214" s="416"/>
    </row>
    <row r="215" spans="1:13" x14ac:dyDescent="0.25">
      <c r="E215" s="57"/>
      <c r="J215" s="416"/>
      <c r="K215" s="416"/>
    </row>
    <row r="216" spans="1:13" x14ac:dyDescent="0.25">
      <c r="E216" s="57"/>
      <c r="F216" s="109"/>
      <c r="G216" s="109"/>
      <c r="H216" s="109"/>
      <c r="J216" s="416"/>
      <c r="K216" s="416"/>
    </row>
    <row r="217" spans="1:13" ht="12.75" customHeight="1" x14ac:dyDescent="0.3">
      <c r="E217" s="57"/>
      <c r="F217" s="82"/>
      <c r="G217" s="82"/>
      <c r="H217" s="82"/>
      <c r="I217" s="84"/>
      <c r="J217" s="416"/>
      <c r="K217" s="416"/>
    </row>
    <row r="218" spans="1:13" x14ac:dyDescent="0.25">
      <c r="A218" s="959" t="s">
        <v>102</v>
      </c>
      <c r="B218" s="960"/>
      <c r="C218" s="960"/>
      <c r="D218" s="960"/>
      <c r="E218" s="960"/>
      <c r="F218" s="960"/>
      <c r="G218" s="960"/>
      <c r="H218" s="960"/>
      <c r="I218" s="961"/>
      <c r="J218" s="497">
        <f>SUM(J190:J217)</f>
        <v>0</v>
      </c>
      <c r="K218" s="497">
        <f>SUM(K190:K217)</f>
        <v>0</v>
      </c>
    </row>
    <row r="220" spans="1:13" ht="15.75" customHeight="1" x14ac:dyDescent="0.25">
      <c r="A220" s="601" t="s">
        <v>276</v>
      </c>
      <c r="B220" s="602"/>
      <c r="C220" s="602"/>
      <c r="D220" s="602"/>
      <c r="E220" s="602"/>
      <c r="F220" s="602"/>
      <c r="G220" s="602"/>
      <c r="H220" s="602"/>
      <c r="I220" s="602"/>
      <c r="J220" s="602"/>
      <c r="K220" s="602"/>
      <c r="L220" s="602"/>
      <c r="M220" s="603"/>
    </row>
    <row r="221" spans="1:13" s="248" customFormat="1" ht="13.5" customHeight="1" x14ac:dyDescent="0.25">
      <c r="A221" s="637"/>
      <c r="B221" s="638"/>
      <c r="C221" s="638"/>
      <c r="D221" s="639"/>
      <c r="E221" s="951" t="s">
        <v>105</v>
      </c>
      <c r="F221" s="952"/>
      <c r="G221" s="952"/>
      <c r="H221" s="952"/>
      <c r="I221" s="620" t="s">
        <v>96</v>
      </c>
      <c r="J221" s="621"/>
      <c r="K221" s="622"/>
      <c r="L221" s="620" t="s">
        <v>112</v>
      </c>
      <c r="M221" s="622"/>
    </row>
    <row r="222" spans="1:13" s="248" customFormat="1" ht="12.75" customHeight="1" x14ac:dyDescent="0.25">
      <c r="A222" s="640"/>
      <c r="B222" s="641"/>
      <c r="C222" s="641"/>
      <c r="D222" s="642"/>
      <c r="E222" s="623" t="s">
        <v>61</v>
      </c>
      <c r="F222" s="625"/>
      <c r="G222" s="623" t="s">
        <v>234</v>
      </c>
      <c r="H222" s="625"/>
      <c r="I222" s="623"/>
      <c r="J222" s="624"/>
      <c r="K222" s="625"/>
      <c r="L222" s="623"/>
      <c r="M222" s="625"/>
    </row>
    <row r="223" spans="1:13" ht="28.5" customHeight="1" x14ac:dyDescent="0.3">
      <c r="A223" s="652" t="s">
        <v>146</v>
      </c>
      <c r="B223" s="652"/>
      <c r="C223" s="652"/>
      <c r="D223" s="653"/>
      <c r="E223" s="836"/>
      <c r="F223" s="830"/>
      <c r="G223" s="836"/>
      <c r="H223" s="830"/>
      <c r="I223" s="58"/>
      <c r="J223" s="837"/>
      <c r="K223" s="838"/>
      <c r="L223" s="836"/>
      <c r="M223" s="830"/>
    </row>
    <row r="224" spans="1:13" x14ac:dyDescent="0.25">
      <c r="A224" s="5" t="s">
        <v>76</v>
      </c>
      <c r="B224" s="14"/>
      <c r="C224" s="14"/>
      <c r="D224" s="14"/>
      <c r="E224" s="945" t="str">
        <f>Municipalité!J217</f>
        <v xml:space="preserve"> </v>
      </c>
      <c r="F224" s="946"/>
      <c r="G224" s="945" t="str">
        <f>'Total org. contrôlés'!P225</f>
        <v xml:space="preserve"> </v>
      </c>
      <c r="H224" s="946"/>
      <c r="I224" s="181"/>
      <c r="J224" s="962">
        <f>+K127-J127</f>
        <v>0</v>
      </c>
      <c r="K224" s="946"/>
      <c r="L224" s="945" t="str">
        <f>IF(L127=" ",M127,-L127)</f>
        <v xml:space="preserve"> </v>
      </c>
      <c r="M224" s="946"/>
    </row>
    <row r="225" spans="1:13" x14ac:dyDescent="0.25">
      <c r="B225" s="658" t="s">
        <v>324</v>
      </c>
      <c r="C225" s="658" t="s">
        <v>324</v>
      </c>
      <c r="D225" s="659" t="s">
        <v>324</v>
      </c>
      <c r="E225" s="817"/>
      <c r="F225" s="787"/>
      <c r="G225" s="817"/>
      <c r="H225" s="787"/>
      <c r="I225" s="31"/>
      <c r="J225" s="786"/>
      <c r="K225" s="787"/>
      <c r="L225" s="817"/>
      <c r="M225" s="787"/>
    </row>
    <row r="226" spans="1:13" x14ac:dyDescent="0.25">
      <c r="A226" s="42"/>
      <c r="B226" s="62"/>
      <c r="C226" s="14" t="s">
        <v>198</v>
      </c>
      <c r="D226" s="13"/>
      <c r="E226" s="945" t="str">
        <f>Municipalité!J219</f>
        <v xml:space="preserve"> </v>
      </c>
      <c r="F226" s="946"/>
      <c r="G226" s="945" t="str">
        <f>'Total org. contrôlés'!P227</f>
        <v xml:space="preserve"> </v>
      </c>
      <c r="H226" s="946"/>
      <c r="I226" s="59"/>
      <c r="J226" s="947"/>
      <c r="K226" s="948"/>
      <c r="L226" s="941" t="str">
        <f>IF(IF(E226=" ",0,E226)+IF(G226=" ",0,G226)-IF(J226=" ",0,J226)=0," ",IF(E226=" ",0,E226)+IF(G226=" ",0,G226)-IF(J226=" ",0,J226))</f>
        <v xml:space="preserve"> </v>
      </c>
      <c r="M226" s="942"/>
    </row>
    <row r="227" spans="1:13" x14ac:dyDescent="0.25">
      <c r="B227" s="8"/>
      <c r="C227" s="13" t="s">
        <v>77</v>
      </c>
      <c r="D227" s="13"/>
      <c r="E227" s="945" t="str">
        <f>Municipalité!J220</f>
        <v xml:space="preserve"> </v>
      </c>
      <c r="F227" s="946"/>
      <c r="G227" s="945" t="str">
        <f>'Total org. contrôlés'!P228</f>
        <v xml:space="preserve"> </v>
      </c>
      <c r="H227" s="946"/>
      <c r="I227" s="59"/>
      <c r="J227" s="947"/>
      <c r="K227" s="948"/>
      <c r="L227" s="941" t="str">
        <f t="shared" ref="L227:L235" si="12">IF(IF(E227=" ",0,E227)+IF(G227=" ",0,G227)-IF(J227=" ",0,J227)=0," ",IF(E227=" ",0,E227)+IF(G227=" ",0,G227)-IF(J227=" ",0,J227))</f>
        <v xml:space="preserve"> </v>
      </c>
      <c r="M227" s="942"/>
    </row>
    <row r="228" spans="1:13" x14ac:dyDescent="0.25">
      <c r="B228" s="8"/>
      <c r="C228" s="14" t="s">
        <v>75</v>
      </c>
      <c r="D228" s="13"/>
      <c r="E228" s="945" t="str">
        <f>Municipalité!J221</f>
        <v xml:space="preserve"> </v>
      </c>
      <c r="F228" s="946"/>
      <c r="G228" s="945" t="str">
        <f>'Total org. contrôlés'!P229</f>
        <v xml:space="preserve"> </v>
      </c>
      <c r="H228" s="946"/>
      <c r="I228" s="59"/>
      <c r="J228" s="947"/>
      <c r="K228" s="948"/>
      <c r="L228" s="941" t="str">
        <f t="shared" si="12"/>
        <v xml:space="preserve"> </v>
      </c>
      <c r="M228" s="942"/>
    </row>
    <row r="229" spans="1:13" x14ac:dyDescent="0.25">
      <c r="B229" s="8"/>
      <c r="C229" s="14" t="s">
        <v>78</v>
      </c>
      <c r="D229" s="83"/>
      <c r="E229" s="945" t="str">
        <f>Municipalité!J222</f>
        <v xml:space="preserve"> </v>
      </c>
      <c r="F229" s="946"/>
      <c r="G229" s="945" t="str">
        <f>'Total org. contrôlés'!P230</f>
        <v xml:space="preserve"> </v>
      </c>
      <c r="H229" s="946"/>
      <c r="I229" s="59"/>
      <c r="J229" s="947"/>
      <c r="K229" s="948"/>
      <c r="L229" s="941" t="str">
        <f t="shared" si="12"/>
        <v xml:space="preserve"> </v>
      </c>
      <c r="M229" s="942"/>
    </row>
    <row r="230" spans="1:13" ht="13.5" x14ac:dyDescent="0.25">
      <c r="B230" s="61"/>
      <c r="C230" s="14" t="s">
        <v>336</v>
      </c>
      <c r="D230" s="13"/>
      <c r="E230" s="945" t="str">
        <f>Municipalité!J223</f>
        <v xml:space="preserve"> </v>
      </c>
      <c r="F230" s="946"/>
      <c r="G230" s="945" t="str">
        <f>'Total org. contrôlés'!P231</f>
        <v xml:space="preserve"> </v>
      </c>
      <c r="H230" s="946"/>
      <c r="I230" s="59"/>
      <c r="J230" s="947"/>
      <c r="K230" s="948"/>
      <c r="L230" s="941" t="str">
        <f t="shared" si="12"/>
        <v xml:space="preserve"> </v>
      </c>
      <c r="M230" s="942"/>
    </row>
    <row r="231" spans="1:13" x14ac:dyDescent="0.25">
      <c r="B231" s="61"/>
      <c r="C231" s="14" t="s">
        <v>307</v>
      </c>
      <c r="D231" s="14"/>
      <c r="E231" s="945" t="str">
        <f>Municipalité!J224</f>
        <v xml:space="preserve"> </v>
      </c>
      <c r="F231" s="946"/>
      <c r="G231" s="945" t="str">
        <f>'Total org. contrôlés'!P232</f>
        <v xml:space="preserve"> </v>
      </c>
      <c r="H231" s="946"/>
      <c r="I231" s="59"/>
      <c r="J231" s="947"/>
      <c r="K231" s="948"/>
      <c r="L231" s="941" t="str">
        <f>IF(IF(E231=" ",0,E231)+IF(G231=" ",0,G231)-IF(J231=" ",0,J231)=0," ",IF(E231=" ",0,E231)+IF(G231=" ",0,G231)-IF(J231=" ",0,J231))</f>
        <v xml:space="preserve"> </v>
      </c>
      <c r="M231" s="942"/>
    </row>
    <row r="232" spans="1:13" ht="13.5" customHeight="1" x14ac:dyDescent="0.25">
      <c r="B232" s="556" t="s">
        <v>199</v>
      </c>
      <c r="C232" s="556"/>
      <c r="D232" s="556"/>
      <c r="E232" s="945" t="str">
        <f>Municipalité!J225</f>
        <v xml:space="preserve"> </v>
      </c>
      <c r="F232" s="946"/>
      <c r="G232" s="945" t="str">
        <f>'Total org. contrôlés'!P233</f>
        <v xml:space="preserve"> </v>
      </c>
      <c r="H232" s="946"/>
      <c r="I232" s="59"/>
      <c r="J232" s="947"/>
      <c r="K232" s="948"/>
      <c r="L232" s="941" t="str">
        <f>IF(IF(E232=" ",0,E232)+IF(G232=" ",0,G232)-IF(J232=" ",0,J232)=0," ",IF(E232=" ",0,E232)+IF(G232=" ",0,G232)-IF(J232=" ",0,J232))</f>
        <v xml:space="preserve"> </v>
      </c>
      <c r="M232" s="942"/>
    </row>
    <row r="233" spans="1:13" ht="12.75" customHeight="1" x14ac:dyDescent="0.25">
      <c r="B233" s="556" t="s">
        <v>107</v>
      </c>
      <c r="C233" s="556"/>
      <c r="D233" s="557"/>
      <c r="E233" s="945" t="str">
        <f>Municipalité!J226</f>
        <v xml:space="preserve"> </v>
      </c>
      <c r="F233" s="946"/>
      <c r="G233" s="945" t="str">
        <f>'Total org. contrôlés'!P234</f>
        <v xml:space="preserve"> </v>
      </c>
      <c r="H233" s="946"/>
      <c r="I233" s="59"/>
      <c r="J233" s="947"/>
      <c r="K233" s="948"/>
      <c r="L233" s="941" t="str">
        <f t="shared" si="12"/>
        <v xml:space="preserve"> </v>
      </c>
      <c r="M233" s="942"/>
    </row>
    <row r="234" spans="1:13" ht="12.75" customHeight="1" x14ac:dyDescent="0.25">
      <c r="B234" s="556" t="s">
        <v>325</v>
      </c>
      <c r="C234" s="556"/>
      <c r="D234" s="557"/>
      <c r="E234" s="945" t="str">
        <f>Municipalité!J227</f>
        <v xml:space="preserve"> </v>
      </c>
      <c r="F234" s="946"/>
      <c r="G234" s="945" t="str">
        <f>'Total org. contrôlés'!P235</f>
        <v xml:space="preserve"> </v>
      </c>
      <c r="H234" s="946"/>
      <c r="I234" s="59"/>
      <c r="J234" s="947"/>
      <c r="K234" s="948"/>
      <c r="L234" s="941" t="str">
        <f>IF(IF(E234=" ",0,E234)+IF(G234=" ",0,G234)-IF(J234=" ",0,J234)=0," ",IF(E234=" ",0,E234)+IF(G234=" ",0,G234)-IF(J234=" ",0,J234))</f>
        <v xml:space="preserve"> </v>
      </c>
      <c r="M234" s="942"/>
    </row>
    <row r="235" spans="1:13" ht="12.75" customHeight="1" x14ac:dyDescent="0.25">
      <c r="B235" s="556" t="s">
        <v>113</v>
      </c>
      <c r="C235" s="556"/>
      <c r="D235" s="557"/>
      <c r="E235" s="945" t="str">
        <f>Municipalité!J228</f>
        <v xml:space="preserve"> </v>
      </c>
      <c r="F235" s="946"/>
      <c r="G235" s="945" t="str">
        <f>'Total org. contrôlés'!P236</f>
        <v xml:space="preserve"> </v>
      </c>
      <c r="H235" s="946"/>
      <c r="I235" s="59"/>
      <c r="J235" s="947"/>
      <c r="K235" s="948"/>
      <c r="L235" s="941" t="str">
        <f t="shared" si="12"/>
        <v xml:space="preserve"> </v>
      </c>
      <c r="M235" s="942"/>
    </row>
    <row r="236" spans="1:13" ht="12.75" customHeight="1" x14ac:dyDescent="0.25">
      <c r="B236" s="556" t="s">
        <v>271</v>
      </c>
      <c r="C236" s="556"/>
      <c r="D236" s="557"/>
      <c r="E236" s="945" t="str">
        <f>Municipalité!J229</f>
        <v xml:space="preserve"> </v>
      </c>
      <c r="F236" s="946"/>
      <c r="G236" s="945" t="str">
        <f>'Total org. contrôlés'!P237</f>
        <v xml:space="preserve"> </v>
      </c>
      <c r="H236" s="946"/>
      <c r="I236" s="59"/>
      <c r="J236" s="947"/>
      <c r="K236" s="948"/>
      <c r="L236" s="941" t="str">
        <f>IF(IF(E236=" ",0,E236)+IF(G236=" ",0,G236)-IF(J236=" ",0,J236)=0," ",IF(E236=" ",0,E236)+IF(G236=" ",0,G236)-IF(J236=" ",0,J236))</f>
        <v xml:space="preserve"> </v>
      </c>
      <c r="M236" s="942"/>
    </row>
    <row r="237" spans="1:13" ht="12.75" customHeight="1" x14ac:dyDescent="0.25">
      <c r="B237" s="566" t="s">
        <v>272</v>
      </c>
      <c r="C237" s="566"/>
      <c r="D237" s="567"/>
      <c r="E237" s="967" t="str">
        <f>Municipalité!J230</f>
        <v xml:space="preserve"> </v>
      </c>
      <c r="F237" s="968"/>
      <c r="G237" s="967" t="str">
        <f>'Total org. contrôlés'!P238</f>
        <v xml:space="preserve"> </v>
      </c>
      <c r="H237" s="968"/>
      <c r="I237" s="38"/>
      <c r="J237" s="997"/>
      <c r="K237" s="998"/>
      <c r="L237" s="969" t="str">
        <f>IF(IF(E237=" ",0,E237)+IF(G237=" ",0,G237)-IF(J237=" ",0,J237)=0," ",IF(E237=" ",0,E237)+IF(G237=" ",0,G237)-IF(J237=" ",0,J237))</f>
        <v xml:space="preserve"> </v>
      </c>
      <c r="M237" s="970"/>
    </row>
    <row r="238" spans="1:13" ht="13" x14ac:dyDescent="0.3">
      <c r="A238" s="293" t="s">
        <v>146</v>
      </c>
      <c r="B238" s="294"/>
      <c r="C238" s="294"/>
      <c r="D238" s="294"/>
      <c r="E238" s="963">
        <f>SUM(E224:F237)</f>
        <v>0</v>
      </c>
      <c r="F238" s="964"/>
      <c r="G238" s="963">
        <f>SUM(G224:H237)</f>
        <v>0</v>
      </c>
      <c r="H238" s="964"/>
      <c r="I238" s="60"/>
      <c r="J238" s="965">
        <f>SUM(J224:K237)</f>
        <v>0</v>
      </c>
      <c r="K238" s="966"/>
      <c r="L238" s="963">
        <f>SUM(L224:M237)</f>
        <v>0</v>
      </c>
      <c r="M238" s="964"/>
    </row>
    <row r="239" spans="1:13" ht="25.5" customHeight="1" x14ac:dyDescent="0.25">
      <c r="A239" s="8"/>
      <c r="B239" s="683" t="s">
        <v>254</v>
      </c>
      <c r="C239" s="683"/>
      <c r="D239" s="684"/>
      <c r="E239" s="973" t="str">
        <f>Municipalité!J232</f>
        <v xml:space="preserve"> </v>
      </c>
      <c r="F239" s="974"/>
      <c r="G239" s="973" t="str">
        <f>'Total org. contrôlés'!P240</f>
        <v xml:space="preserve"> </v>
      </c>
      <c r="H239" s="974"/>
      <c r="I239" s="291"/>
      <c r="J239" s="975"/>
      <c r="K239" s="976"/>
      <c r="L239" s="977" t="str">
        <f>IF(IF(E239=" ",0,E239)+IF(G239=" ",0,G239)-IF(J239=" ",0,J239)=0," ",IF(E239=" ",0,E239)+IF(G239=" ",0,G239)-IF(J239=" ",0,J239))</f>
        <v xml:space="preserve"> </v>
      </c>
      <c r="M239" s="978"/>
    </row>
    <row r="240" spans="1:13" x14ac:dyDescent="0.25">
      <c r="A240" s="8"/>
      <c r="B240" s="943" t="s">
        <v>309</v>
      </c>
      <c r="C240" s="943"/>
      <c r="D240" s="944"/>
      <c r="E240" s="945" t="str">
        <f>Municipalité!J233</f>
        <v xml:space="preserve"> </v>
      </c>
      <c r="F240" s="946"/>
      <c r="G240" s="945" t="str">
        <f>'Total org. contrôlés'!P241</f>
        <v xml:space="preserve"> </v>
      </c>
      <c r="H240" s="946"/>
      <c r="I240" s="541"/>
      <c r="J240" s="786"/>
      <c r="K240" s="787"/>
      <c r="L240" s="941" t="str">
        <f>IF(IF(E240=" ",0,E240)+IF(G240=" ",0,G240)-IF(J240=" ",0,J240)=0," ",IF(E240=" ",0,E240)+IF(G240=" ",0,G240)-IF(J240=" ",0,J240))</f>
        <v xml:space="preserve"> </v>
      </c>
      <c r="M240" s="942"/>
    </row>
    <row r="241" spans="1:13" x14ac:dyDescent="0.25">
      <c r="A241" s="8"/>
      <c r="B241" s="850" t="s">
        <v>308</v>
      </c>
      <c r="C241" s="850"/>
      <c r="D241" s="851"/>
      <c r="E241" s="967" t="str">
        <f>Municipalité!J234</f>
        <v xml:space="preserve"> </v>
      </c>
      <c r="F241" s="968"/>
      <c r="G241" s="967" t="str">
        <f>'Total org. contrôlés'!P242</f>
        <v xml:space="preserve"> </v>
      </c>
      <c r="H241" s="968"/>
      <c r="I241" s="538"/>
      <c r="J241" s="786"/>
      <c r="K241" s="787"/>
      <c r="L241" s="969" t="str">
        <f>IF(IF(E241=" ",0,E241)+IF(G241=" ",0,G241)-IF(J241=" ",0,J241)=0," ",IF(E241=" ",0,E241)+IF(G241=" ",0,G241)-IF(J241=" ",0,J241))</f>
        <v xml:space="preserve"> </v>
      </c>
      <c r="M241" s="970"/>
    </row>
    <row r="242" spans="1:13" ht="24.75" customHeight="1" x14ac:dyDescent="0.3">
      <c r="A242" s="635" t="s">
        <v>318</v>
      </c>
      <c r="B242" s="635"/>
      <c r="C242" s="635"/>
      <c r="D242" s="636"/>
      <c r="E242" s="963">
        <f>SUM(E239:F241)</f>
        <v>0</v>
      </c>
      <c r="F242" s="964"/>
      <c r="G242" s="963">
        <f>SUM(G239:H241)</f>
        <v>0</v>
      </c>
      <c r="H242" s="964"/>
      <c r="I242" s="60"/>
      <c r="J242" s="965">
        <f>SUM(J239:K241)</f>
        <v>0</v>
      </c>
      <c r="K242" s="966"/>
      <c r="L242" s="963">
        <f>SUM(L239:M241)</f>
        <v>0</v>
      </c>
      <c r="M242" s="964"/>
    </row>
    <row r="243" spans="1:13" ht="12.75" customHeight="1" x14ac:dyDescent="0.25">
      <c r="A243" s="593" t="s">
        <v>108</v>
      </c>
      <c r="B243" s="593"/>
      <c r="C243" s="593"/>
      <c r="D243" s="594"/>
      <c r="E243" s="963">
        <f>E238+E242</f>
        <v>0</v>
      </c>
      <c r="F243" s="964"/>
      <c r="G243" s="963">
        <f>G238+G242</f>
        <v>0</v>
      </c>
      <c r="H243" s="964"/>
      <c r="I243" s="60"/>
      <c r="J243" s="965">
        <f>J238+J242</f>
        <v>0</v>
      </c>
      <c r="K243" s="966"/>
      <c r="L243" s="963">
        <f>L238+L242</f>
        <v>0</v>
      </c>
      <c r="M243" s="964"/>
    </row>
    <row r="244" spans="1:13" x14ac:dyDescent="0.25">
      <c r="A244" s="174" t="s">
        <v>119</v>
      </c>
      <c r="B244" s="174"/>
      <c r="C244" s="174"/>
      <c r="D244" s="174"/>
      <c r="E244" s="979">
        <f>SUM(E7:E23)-SUM(F7:F23)</f>
        <v>0</v>
      </c>
      <c r="F244" s="980"/>
      <c r="G244" s="979">
        <f>SUM(G7:G23)-SUM(H7:H23)</f>
        <v>0</v>
      </c>
      <c r="H244" s="980"/>
      <c r="I244" s="237"/>
      <c r="J244" s="981"/>
      <c r="K244" s="982"/>
      <c r="L244" s="979">
        <f>SUM(L7:L23)-SUM(M7:M23)</f>
        <v>0</v>
      </c>
      <c r="M244" s="980"/>
    </row>
    <row r="245" spans="1:13" s="113" customFormat="1" ht="15.75" customHeight="1" x14ac:dyDescent="0.3">
      <c r="A245" s="133" t="s">
        <v>103</v>
      </c>
      <c r="B245" s="133" t="s">
        <v>346</v>
      </c>
      <c r="C245" s="133"/>
      <c r="D245" s="133"/>
      <c r="E245" s="134"/>
      <c r="F245" s="134"/>
      <c r="G245" s="135"/>
      <c r="H245" s="136"/>
      <c r="I245" s="134"/>
    </row>
    <row r="246" spans="1:13" s="113" customFormat="1" ht="24" customHeight="1" x14ac:dyDescent="0.3">
      <c r="A246" s="167" t="s">
        <v>164</v>
      </c>
      <c r="B246" s="660" t="s">
        <v>206</v>
      </c>
      <c r="C246" s="660"/>
      <c r="D246" s="660"/>
      <c r="E246" s="660"/>
      <c r="F246" s="660"/>
      <c r="G246" s="660"/>
      <c r="H246" s="660"/>
      <c r="I246" s="660"/>
      <c r="J246" s="660"/>
      <c r="K246" s="660"/>
      <c r="L246" s="660"/>
      <c r="M246" s="660"/>
    </row>
    <row r="247" spans="1:13" s="113" customFormat="1" ht="13" x14ac:dyDescent="0.3">
      <c r="A247" s="660" t="s">
        <v>351</v>
      </c>
      <c r="B247" s="660"/>
      <c r="C247" s="660"/>
      <c r="D247" s="660"/>
      <c r="E247" s="660"/>
      <c r="F247" s="660"/>
      <c r="G247" s="660"/>
      <c r="H247" s="660"/>
      <c r="I247" s="660"/>
      <c r="J247" s="660"/>
      <c r="K247" s="660"/>
      <c r="L247" s="660"/>
      <c r="M247" s="660"/>
    </row>
    <row r="249" spans="1:13" ht="15.75" customHeight="1" x14ac:dyDescent="0.25">
      <c r="A249" s="601" t="s">
        <v>276</v>
      </c>
      <c r="B249" s="602"/>
      <c r="C249" s="602"/>
      <c r="D249" s="602"/>
      <c r="E249" s="602"/>
      <c r="F249" s="602"/>
      <c r="G249" s="602"/>
      <c r="H249" s="602"/>
      <c r="I249" s="602"/>
      <c r="J249" s="602"/>
      <c r="K249" s="602"/>
      <c r="L249" s="602"/>
      <c r="M249" s="603"/>
    </row>
    <row r="250" spans="1:13" s="248" customFormat="1" ht="12.75" customHeight="1" x14ac:dyDescent="0.25">
      <c r="A250" s="637"/>
      <c r="B250" s="638"/>
      <c r="C250" s="638"/>
      <c r="D250" s="639"/>
      <c r="E250" s="951" t="s">
        <v>105</v>
      </c>
      <c r="F250" s="952"/>
      <c r="G250" s="952"/>
      <c r="H250" s="952"/>
      <c r="I250" s="620" t="s">
        <v>96</v>
      </c>
      <c r="J250" s="621"/>
      <c r="K250" s="622"/>
      <c r="L250" s="620" t="s">
        <v>112</v>
      </c>
      <c r="M250" s="622"/>
    </row>
    <row r="251" spans="1:13" s="248" customFormat="1" ht="12" customHeight="1" x14ac:dyDescent="0.25">
      <c r="A251" s="640"/>
      <c r="B251" s="641"/>
      <c r="C251" s="641"/>
      <c r="D251" s="642"/>
      <c r="E251" s="623" t="s">
        <v>61</v>
      </c>
      <c r="F251" s="625"/>
      <c r="G251" s="623" t="s">
        <v>234</v>
      </c>
      <c r="H251" s="625"/>
      <c r="I251" s="623"/>
      <c r="J251" s="624"/>
      <c r="K251" s="625"/>
      <c r="L251" s="623"/>
      <c r="M251" s="625"/>
    </row>
    <row r="252" spans="1:13" ht="14.25" customHeight="1" x14ac:dyDescent="0.3">
      <c r="A252" s="715" t="s">
        <v>120</v>
      </c>
      <c r="B252" s="715"/>
      <c r="C252" s="715"/>
      <c r="D252" s="653"/>
      <c r="E252" s="836"/>
      <c r="F252" s="830"/>
      <c r="G252" s="836"/>
      <c r="H252" s="830"/>
      <c r="I252" s="98"/>
      <c r="J252" s="983"/>
      <c r="K252" s="830"/>
      <c r="L252" s="836"/>
      <c r="M252" s="830"/>
    </row>
    <row r="253" spans="1:13" x14ac:dyDescent="0.25">
      <c r="A253" s="17" t="s">
        <v>15</v>
      </c>
      <c r="B253" s="14"/>
      <c r="C253" s="14"/>
      <c r="D253" s="14"/>
      <c r="E253" s="817"/>
      <c r="F253" s="787"/>
      <c r="G253" s="817"/>
      <c r="H253" s="787"/>
      <c r="I253" s="247"/>
      <c r="J253" s="786"/>
      <c r="K253" s="787"/>
      <c r="L253" s="817"/>
      <c r="M253" s="787"/>
    </row>
    <row r="254" spans="1:13" x14ac:dyDescent="0.25">
      <c r="A254" s="4"/>
      <c r="B254" s="245" t="s">
        <v>76</v>
      </c>
      <c r="C254" s="14"/>
      <c r="D254" s="83"/>
      <c r="E254" s="945" t="str">
        <f>Municipalité!J246</f>
        <v xml:space="preserve"> </v>
      </c>
      <c r="F254" s="946"/>
      <c r="G254" s="945" t="str">
        <f>'Total org. contrôlés'!P255</f>
        <v xml:space="preserve"> </v>
      </c>
      <c r="H254" s="946"/>
      <c r="I254" s="256"/>
      <c r="J254" s="962">
        <f>+K127-J127</f>
        <v>0</v>
      </c>
      <c r="K254" s="946"/>
      <c r="L254" s="945" t="str">
        <f>IF(L127=" ",M127,-L127)</f>
        <v xml:space="preserve"> </v>
      </c>
      <c r="M254" s="946"/>
    </row>
    <row r="255" spans="1:13" x14ac:dyDescent="0.25">
      <c r="A255" s="42"/>
      <c r="B255" s="11" t="s">
        <v>121</v>
      </c>
      <c r="C255" s="14"/>
      <c r="D255" s="13"/>
      <c r="E255" s="817"/>
      <c r="F255" s="787"/>
      <c r="G255" s="817"/>
      <c r="H255" s="787"/>
      <c r="I255" s="247"/>
      <c r="J255" s="786"/>
      <c r="K255" s="787"/>
      <c r="L255" s="817"/>
      <c r="M255" s="787"/>
    </row>
    <row r="256" spans="1:13" x14ac:dyDescent="0.25">
      <c r="B256" s="12"/>
      <c r="C256" s="13" t="s">
        <v>330</v>
      </c>
      <c r="D256" s="13"/>
      <c r="E256" s="945" t="str">
        <f>Municipalité!J248</f>
        <v xml:space="preserve"> </v>
      </c>
      <c r="F256" s="946"/>
      <c r="G256" s="945" t="str">
        <f>'Total org. contrôlés'!P257</f>
        <v xml:space="preserve"> </v>
      </c>
      <c r="H256" s="946"/>
      <c r="I256" s="79"/>
      <c r="J256" s="949"/>
      <c r="K256" s="950"/>
      <c r="L256" s="941" t="str">
        <f>IF(IF(E256=" ",0,E256)+IF(G256=" ",0,G256)-IF(J256=" ",0,J256)=0," ",IF(E256=" ",0,E256)+IF(G256=" ",0,G256)-IF(J256=" ",0,J256))</f>
        <v xml:space="preserve"> </v>
      </c>
      <c r="M256" s="942"/>
    </row>
    <row r="257" spans="1:13" x14ac:dyDescent="0.25">
      <c r="A257" s="42"/>
      <c r="B257" s="11"/>
      <c r="C257" s="14" t="s">
        <v>101</v>
      </c>
      <c r="D257" s="13"/>
      <c r="E257" s="817"/>
      <c r="F257" s="787"/>
      <c r="G257" s="817"/>
      <c r="H257" s="787"/>
      <c r="I257" s="247"/>
      <c r="J257" s="786"/>
      <c r="K257" s="787"/>
      <c r="L257" s="817"/>
      <c r="M257" s="787"/>
    </row>
    <row r="258" spans="1:13" s="551" customFormat="1" x14ac:dyDescent="0.25">
      <c r="A258" s="6"/>
      <c r="B258" s="8"/>
      <c r="C258" s="696" t="s">
        <v>341</v>
      </c>
      <c r="D258" s="697"/>
      <c r="E258" s="945" t="str">
        <f>IF(Municipalité!J250=0," ",Municipalité!J250)</f>
        <v xml:space="preserve"> </v>
      </c>
      <c r="F258" s="946"/>
      <c r="G258" s="945" t="str">
        <f>'Total org. contrôlés'!P259</f>
        <v xml:space="preserve"> </v>
      </c>
      <c r="H258" s="946"/>
      <c r="I258" s="79"/>
      <c r="J258" s="949"/>
      <c r="K258" s="950"/>
      <c r="L258" s="941" t="str">
        <f>IF(IF(E258=" ",0,E258)+IF(G258=" ",0,G258)-IF(J258=" ",0,J258)=0," ",IF(E258=" ",0,E258)+IF(G258=" ",0,G258)-IF(J258=" ",0,J258))</f>
        <v xml:space="preserve"> </v>
      </c>
      <c r="M258" s="942"/>
    </row>
    <row r="259" spans="1:13" x14ac:dyDescent="0.25">
      <c r="B259" s="61"/>
      <c r="C259" s="696" t="s">
        <v>168</v>
      </c>
      <c r="D259" s="697"/>
      <c r="E259" s="945" t="str">
        <f>IF(Municipalité!J251=0," ",Municipalité!J251)</f>
        <v xml:space="preserve"> </v>
      </c>
      <c r="F259" s="946"/>
      <c r="G259" s="945" t="str">
        <f>'Total org. contrôlés'!P260</f>
        <v xml:space="preserve"> </v>
      </c>
      <c r="H259" s="946"/>
      <c r="I259" s="79"/>
      <c r="J259" s="949"/>
      <c r="K259" s="950"/>
      <c r="L259" s="941" t="str">
        <f>IF(IF(E259=" ",0,E259)+IF(G259=" ",0,G259)-IF(J259=" ",0,J259)=0," ",IF(E259=" ",0,E259)+IF(G259=" ",0,G259)-IF(J259=" ",0,J259))</f>
        <v xml:space="preserve"> </v>
      </c>
      <c r="M259" s="942"/>
    </row>
    <row r="260" spans="1:13" x14ac:dyDescent="0.25">
      <c r="B260" s="556" t="s">
        <v>166</v>
      </c>
      <c r="C260" s="556"/>
      <c r="D260" s="557"/>
      <c r="E260" s="817"/>
      <c r="F260" s="787"/>
      <c r="G260" s="817"/>
      <c r="H260" s="787"/>
      <c r="I260" s="247"/>
      <c r="J260" s="786"/>
      <c r="K260" s="787"/>
      <c r="L260" s="817"/>
      <c r="M260" s="787"/>
    </row>
    <row r="261" spans="1:13" ht="12.75" customHeight="1" x14ac:dyDescent="0.25">
      <c r="B261" s="65"/>
      <c r="C261" s="67" t="s">
        <v>9</v>
      </c>
      <c r="D261" s="64"/>
      <c r="E261" s="945" t="str">
        <f>IF(Municipalité!J253=0," ",Municipalité!J253)</f>
        <v xml:space="preserve"> </v>
      </c>
      <c r="F261" s="946"/>
      <c r="G261" s="945" t="str">
        <f>'Total org. contrôlés'!P262</f>
        <v xml:space="preserve"> </v>
      </c>
      <c r="H261" s="946"/>
      <c r="I261" s="79"/>
      <c r="J261" s="949"/>
      <c r="K261" s="950"/>
      <c r="L261" s="941" t="str">
        <f t="shared" ref="L261:L268" si="13">IF(IF(E261=" ",0,E261)+IF(G261=" ",0,G261)-IF(J261=" ",0,J261)=0," ",IF(E261=" ",0,E261)+IF(G261=" ",0,G261)-IF(J261=" ",0,J261))</f>
        <v xml:space="preserve"> </v>
      </c>
      <c r="M261" s="942"/>
    </row>
    <row r="262" spans="1:13" ht="12.75" customHeight="1" x14ac:dyDescent="0.25">
      <c r="B262" s="68"/>
      <c r="C262" s="67" t="s">
        <v>11</v>
      </c>
      <c r="D262" s="64"/>
      <c r="E262" s="945" t="str">
        <f>IF(Municipalité!J254=0," ",Municipalité!J254)</f>
        <v xml:space="preserve"> </v>
      </c>
      <c r="F262" s="946"/>
      <c r="G262" s="945" t="str">
        <f>'Total org. contrôlés'!P263</f>
        <v xml:space="preserve"> </v>
      </c>
      <c r="H262" s="946"/>
      <c r="I262" s="79"/>
      <c r="J262" s="949"/>
      <c r="K262" s="950"/>
      <c r="L262" s="941" t="str">
        <f t="shared" si="13"/>
        <v xml:space="preserve"> </v>
      </c>
      <c r="M262" s="942"/>
    </row>
    <row r="263" spans="1:13" ht="12.75" customHeight="1" x14ac:dyDescent="0.25">
      <c r="B263" s="68"/>
      <c r="C263" s="67" t="s">
        <v>338</v>
      </c>
      <c r="D263" s="64"/>
      <c r="E263" s="945" t="str">
        <f>IF(Municipalité!J255=0," ",Municipalité!J255)</f>
        <v xml:space="preserve"> </v>
      </c>
      <c r="F263" s="946"/>
      <c r="G263" s="945" t="str">
        <f>'Total org. contrôlés'!P264</f>
        <v xml:space="preserve"> </v>
      </c>
      <c r="H263" s="946"/>
      <c r="I263" s="79"/>
      <c r="J263" s="949"/>
      <c r="K263" s="950"/>
      <c r="L263" s="941" t="str">
        <f t="shared" si="13"/>
        <v xml:space="preserve"> </v>
      </c>
      <c r="M263" s="942"/>
    </row>
    <row r="264" spans="1:13" x14ac:dyDescent="0.25">
      <c r="B264" s="68"/>
      <c r="C264" s="67" t="s">
        <v>28</v>
      </c>
      <c r="D264" s="64"/>
      <c r="E264" s="945" t="str">
        <f>IF(Municipalité!J256=0," ",Municipalité!J256)</f>
        <v xml:space="preserve"> </v>
      </c>
      <c r="F264" s="946"/>
      <c r="G264" s="945" t="str">
        <f>'Total org. contrôlés'!P265</f>
        <v xml:space="preserve"> </v>
      </c>
      <c r="H264" s="946"/>
      <c r="I264" s="78"/>
      <c r="J264" s="949"/>
      <c r="K264" s="950"/>
      <c r="L264" s="941" t="str">
        <f t="shared" si="13"/>
        <v xml:space="preserve"> </v>
      </c>
      <c r="M264" s="942"/>
    </row>
    <row r="265" spans="1:13" ht="13.5" customHeight="1" x14ac:dyDescent="0.25">
      <c r="B265" s="68"/>
      <c r="C265" s="67" t="s">
        <v>339</v>
      </c>
      <c r="D265" s="64"/>
      <c r="E265" s="945" t="str">
        <f>IF(Municipalité!J257=0," ",Municipalité!J257)</f>
        <v xml:space="preserve"> </v>
      </c>
      <c r="F265" s="946"/>
      <c r="G265" s="945" t="str">
        <f>'Total org. contrôlés'!P266</f>
        <v xml:space="preserve"> </v>
      </c>
      <c r="H265" s="946"/>
      <c r="I265" s="78"/>
      <c r="J265" s="949"/>
      <c r="K265" s="950"/>
      <c r="L265" s="941" t="str">
        <f t="shared" si="13"/>
        <v xml:space="preserve"> </v>
      </c>
      <c r="M265" s="942"/>
    </row>
    <row r="266" spans="1:13" ht="13.5" x14ac:dyDescent="0.25">
      <c r="B266" s="68"/>
      <c r="C266" s="67" t="s">
        <v>165</v>
      </c>
      <c r="D266" s="64"/>
      <c r="E266" s="945" t="str">
        <f>IF(Municipalité!J258=0," ",Municipalité!J258)</f>
        <v xml:space="preserve"> </v>
      </c>
      <c r="F266" s="946"/>
      <c r="G266" s="945" t="str">
        <f>'Total org. contrôlés'!P267</f>
        <v xml:space="preserve"> </v>
      </c>
      <c r="H266" s="946"/>
      <c r="I266" s="78"/>
      <c r="J266" s="949"/>
      <c r="K266" s="950"/>
      <c r="L266" s="941" t="str">
        <f t="shared" si="13"/>
        <v xml:space="preserve"> </v>
      </c>
      <c r="M266" s="942"/>
    </row>
    <row r="267" spans="1:13" ht="13.5" customHeight="1" x14ac:dyDescent="0.25">
      <c r="B267" s="68"/>
      <c r="C267" s="67" t="s">
        <v>44</v>
      </c>
      <c r="D267" s="64"/>
      <c r="E267" s="945" t="str">
        <f>IF(Municipalité!J259=0," ",Municipalité!J259)</f>
        <v xml:space="preserve"> </v>
      </c>
      <c r="F267" s="946"/>
      <c r="G267" s="945" t="str">
        <f>'Total org. contrôlés'!P268</f>
        <v xml:space="preserve"> </v>
      </c>
      <c r="H267" s="946"/>
      <c r="I267" s="78"/>
      <c r="J267" s="949"/>
      <c r="K267" s="950"/>
      <c r="L267" s="941" t="str">
        <f t="shared" si="13"/>
        <v xml:space="preserve"> </v>
      </c>
      <c r="M267" s="942"/>
    </row>
    <row r="268" spans="1:13" ht="12.75" customHeight="1" x14ac:dyDescent="0.25">
      <c r="B268" s="66"/>
      <c r="C268" s="67" t="s">
        <v>23</v>
      </c>
      <c r="D268" s="64"/>
      <c r="E268" s="945" t="str">
        <f>IF(Municipalité!J260=0," ",Municipalité!J260)</f>
        <v xml:space="preserve"> </v>
      </c>
      <c r="F268" s="946"/>
      <c r="G268" s="945" t="str">
        <f>'Total org. contrôlés'!P269</f>
        <v xml:space="preserve"> </v>
      </c>
      <c r="H268" s="946"/>
      <c r="I268" s="78"/>
      <c r="J268" s="949"/>
      <c r="K268" s="950"/>
      <c r="L268" s="941" t="str">
        <f t="shared" si="13"/>
        <v xml:space="preserve"> </v>
      </c>
      <c r="M268" s="942"/>
    </row>
    <row r="269" spans="1:13" x14ac:dyDescent="0.25">
      <c r="A269" s="868" t="s">
        <v>35</v>
      </c>
      <c r="B269" s="868"/>
      <c r="C269" s="868"/>
      <c r="D269" s="869"/>
      <c r="E269" s="817"/>
      <c r="F269" s="787"/>
      <c r="G269" s="817"/>
      <c r="H269" s="787"/>
      <c r="I269" s="247"/>
      <c r="J269" s="786"/>
      <c r="K269" s="787"/>
      <c r="L269" s="817"/>
      <c r="M269" s="787"/>
    </row>
    <row r="270" spans="1:13" x14ac:dyDescent="0.25">
      <c r="B270" s="67" t="s">
        <v>322</v>
      </c>
      <c r="C270" s="67"/>
      <c r="D270" s="64"/>
      <c r="E270" s="945" t="str">
        <f>IF(Municipalité!J262=0," ",Municipalité!J262)</f>
        <v xml:space="preserve"> </v>
      </c>
      <c r="F270" s="946"/>
      <c r="G270" s="945" t="str">
        <f>'Total org. contrôlés'!P271</f>
        <v xml:space="preserve"> </v>
      </c>
      <c r="H270" s="946"/>
      <c r="I270" s="78"/>
      <c r="J270" s="949"/>
      <c r="K270" s="950"/>
      <c r="L270" s="941" t="str">
        <f>IF(IF(E270=" ",0,E270)+IF(G270=" ",0,G270)-IF(J270=" ",0,J270)=0," ",IF(E270=" ",0,E270)+IF(G270=" ",0,G270)-IF(J270=" ",0,J270))</f>
        <v xml:space="preserve"> </v>
      </c>
      <c r="M270" s="942"/>
    </row>
    <row r="271" spans="1:13" x14ac:dyDescent="0.25">
      <c r="B271" s="67" t="s">
        <v>343</v>
      </c>
      <c r="C271" s="67"/>
      <c r="D271" s="64"/>
      <c r="E271" s="945" t="str">
        <f>IF(Municipalité!J263=0," ",Municipalité!J263)</f>
        <v xml:space="preserve"> </v>
      </c>
      <c r="F271" s="946"/>
      <c r="G271" s="945" t="str">
        <f>'Total org. contrôlés'!P272</f>
        <v xml:space="preserve"> </v>
      </c>
      <c r="H271" s="946"/>
      <c r="I271" s="80"/>
      <c r="J271" s="949"/>
      <c r="K271" s="950"/>
      <c r="L271" s="941" t="str">
        <f>IF(IF(E271=" ",0,E271)+IF(G271=" ",0,G271)-IF(J271=" ",0,J271)=0," ",IF(E271=" ",0,E271)+IF(G271=" ",0,G271)-IF(J271=" ",0,J271))</f>
        <v xml:space="preserve"> </v>
      </c>
      <c r="M271" s="942"/>
    </row>
    <row r="272" spans="1:13" x14ac:dyDescent="0.25">
      <c r="B272" s="67" t="s">
        <v>323</v>
      </c>
      <c r="C272" s="67"/>
      <c r="D272" s="64"/>
      <c r="E272" s="945" t="str">
        <f>IF(Municipalité!J264=0," ",Municipalité!J264)</f>
        <v xml:space="preserve"> </v>
      </c>
      <c r="F272" s="946"/>
      <c r="G272" s="945" t="str">
        <f>'Total org. contrôlés'!P273</f>
        <v xml:space="preserve"> </v>
      </c>
      <c r="H272" s="946"/>
      <c r="I272" s="80"/>
      <c r="J272" s="949"/>
      <c r="K272" s="950"/>
      <c r="L272" s="941" t="str">
        <f>IF(IF(E272=" ",0,E272)+IF(G272=" ",0,G272)-IF(J272=" ",0,J272)=0," ",IF(E272=" ",0,E272)+IF(G272=" ",0,G272)-IF(J272=" ",0,J272))</f>
        <v xml:space="preserve"> </v>
      </c>
      <c r="M272" s="942"/>
    </row>
    <row r="273" spans="1:13" x14ac:dyDescent="0.25">
      <c r="B273" s="67" t="s">
        <v>344</v>
      </c>
      <c r="C273" s="67"/>
      <c r="D273" s="64"/>
      <c r="E273" s="945" t="str">
        <f>IF(Municipalité!J265=0," ",Municipalité!J265)</f>
        <v xml:space="preserve"> </v>
      </c>
      <c r="F273" s="946"/>
      <c r="G273" s="945" t="str">
        <f>'Total org. contrôlés'!P274</f>
        <v xml:space="preserve"> </v>
      </c>
      <c r="H273" s="946"/>
      <c r="I273" s="80"/>
      <c r="J273" s="949"/>
      <c r="K273" s="950"/>
      <c r="L273" s="941" t="str">
        <f>IF(IF(E273=" ",0,E273)+IF(G273=" ",0,G273)-IF(J273=" ",0,J273)=0," ",IF(E273=" ",0,E273)+IF(G273=" ",0,G273)-IF(J273=" ",0,J273))</f>
        <v xml:space="preserve"> </v>
      </c>
      <c r="M273" s="942"/>
    </row>
    <row r="274" spans="1:13" ht="12.75" customHeight="1" x14ac:dyDescent="0.25">
      <c r="A274" s="599" t="s">
        <v>170</v>
      </c>
      <c r="B274" s="599"/>
      <c r="C274" s="599"/>
      <c r="D274" s="600"/>
      <c r="E274" s="817"/>
      <c r="F274" s="787"/>
      <c r="G274" s="817"/>
      <c r="H274" s="787"/>
      <c r="I274" s="247"/>
      <c r="J274" s="786"/>
      <c r="K274" s="787"/>
      <c r="L274" s="817"/>
      <c r="M274" s="787"/>
    </row>
    <row r="275" spans="1:13" ht="37.5" customHeight="1" x14ac:dyDescent="0.25">
      <c r="B275" s="556" t="s">
        <v>279</v>
      </c>
      <c r="C275" s="556"/>
      <c r="D275" s="557"/>
      <c r="E275" s="817"/>
      <c r="F275" s="787"/>
      <c r="G275" s="817"/>
      <c r="H275" s="787"/>
      <c r="I275" s="247"/>
      <c r="J275" s="786"/>
      <c r="K275" s="787"/>
      <c r="L275" s="817"/>
      <c r="M275" s="787"/>
    </row>
    <row r="276" spans="1:13" x14ac:dyDescent="0.25">
      <c r="C276" s="67" t="s">
        <v>93</v>
      </c>
      <c r="D276" s="64"/>
      <c r="E276" s="945" t="str">
        <f>IF(Municipalité!J268=0," ",Municipalité!J268)</f>
        <v xml:space="preserve"> </v>
      </c>
      <c r="F276" s="946"/>
      <c r="G276" s="945" t="str">
        <f>'Total org. contrôlés'!P277</f>
        <v xml:space="preserve"> </v>
      </c>
      <c r="H276" s="946"/>
      <c r="I276" s="80"/>
      <c r="J276" s="949"/>
      <c r="K276" s="950"/>
      <c r="L276" s="941" t="str">
        <f>IF(IF(E276=" ",0,E276)+IF(G276=" ",0,G276)-IF(J276=" ",0,J276)=0," ",IF(E276=" ",0,E276)+IF(G276=" ",0,G276)-IF(J276=" ",0,J276))</f>
        <v xml:space="preserve"> </v>
      </c>
      <c r="M276" s="942"/>
    </row>
    <row r="277" spans="1:13" x14ac:dyDescent="0.25">
      <c r="C277" s="67" t="s">
        <v>125</v>
      </c>
      <c r="D277" s="64"/>
      <c r="E277" s="945" t="str">
        <f>IF(Municipalité!J269=0," ",Municipalité!J269)</f>
        <v xml:space="preserve"> </v>
      </c>
      <c r="F277" s="946"/>
      <c r="G277" s="945" t="str">
        <f>'Total org. contrôlés'!P278</f>
        <v xml:space="preserve"> </v>
      </c>
      <c r="H277" s="946"/>
      <c r="I277" s="80"/>
      <c r="J277" s="949"/>
      <c r="K277" s="950"/>
      <c r="L277" s="941" t="str">
        <f>IF(IF(E277=" ",0,E277)+IF(G277=" ",0,G277)-IF(J277=" ",0,J277)=0," ",IF(E277=" ",0,E277)+IF(G277=" ",0,G277)-IF(J277=" ",0,J277))</f>
        <v xml:space="preserve"> </v>
      </c>
      <c r="M277" s="942"/>
    </row>
    <row r="278" spans="1:13" ht="12.75" customHeight="1" x14ac:dyDescent="0.25">
      <c r="B278" s="556" t="s">
        <v>213</v>
      </c>
      <c r="C278" s="556"/>
      <c r="D278" s="557"/>
      <c r="E278" s="817"/>
      <c r="F278" s="787"/>
      <c r="G278" s="817"/>
      <c r="H278" s="787"/>
      <c r="I278" s="247"/>
      <c r="J278" s="786"/>
      <c r="K278" s="787"/>
      <c r="L278" s="817"/>
      <c r="M278" s="787"/>
    </row>
    <row r="279" spans="1:13" x14ac:dyDescent="0.25">
      <c r="C279" s="67" t="s">
        <v>198</v>
      </c>
      <c r="D279" s="64"/>
      <c r="E279" s="945" t="str">
        <f>IF(Municipalité!J271=0," ",Municipalité!J271)</f>
        <v xml:space="preserve"> </v>
      </c>
      <c r="F279" s="946"/>
      <c r="G279" s="945" t="str">
        <f>'Total org. contrôlés'!P280</f>
        <v xml:space="preserve"> </v>
      </c>
      <c r="H279" s="946"/>
      <c r="I279" s="80"/>
      <c r="J279" s="949"/>
      <c r="K279" s="950"/>
      <c r="L279" s="941" t="str">
        <f>IF(IF(E279=" ",0,E279)+IF(G279=" ",0,G279)-IF(J279=" ",0,J279)=0," ",IF(E279=" ",0,E279)+IF(G279=" ",0,G279)-IF(J279=" ",0,J279))</f>
        <v xml:space="preserve"> </v>
      </c>
      <c r="M279" s="942"/>
    </row>
    <row r="280" spans="1:13" x14ac:dyDescent="0.25">
      <c r="C280" s="67" t="s">
        <v>214</v>
      </c>
      <c r="D280" s="64"/>
      <c r="E280" s="945" t="str">
        <f>IF(Municipalité!J272=0," ",Municipalité!J272)</f>
        <v xml:space="preserve"> </v>
      </c>
      <c r="F280" s="946"/>
      <c r="G280" s="945" t="str">
        <f>'Total org. contrôlés'!P281</f>
        <v xml:space="preserve"> </v>
      </c>
      <c r="H280" s="946"/>
      <c r="I280" s="80"/>
      <c r="J280" s="949"/>
      <c r="K280" s="950"/>
      <c r="L280" s="941" t="str">
        <f>IF(IF(E280=" ",0,E280)+IF(G280=" ",0,G280)-IF(J280=" ",0,J280)=0," ",IF(E280=" ",0,E280)+IF(G280=" ",0,G280)-IF(J280=" ",0,J280))</f>
        <v xml:space="preserve"> </v>
      </c>
      <c r="M280" s="942"/>
    </row>
    <row r="281" spans="1:13" x14ac:dyDescent="0.25">
      <c r="A281" s="7" t="s">
        <v>126</v>
      </c>
      <c r="B281" s="67"/>
      <c r="C281" s="67"/>
      <c r="D281" s="64"/>
      <c r="E281" s="817"/>
      <c r="F281" s="787"/>
      <c r="G281" s="817"/>
      <c r="H281" s="787"/>
      <c r="I281" s="247"/>
      <c r="J281" s="786"/>
      <c r="K281" s="787"/>
      <c r="L281" s="817"/>
      <c r="M281" s="787"/>
    </row>
    <row r="282" spans="1:13" x14ac:dyDescent="0.25">
      <c r="B282" s="67" t="s">
        <v>127</v>
      </c>
      <c r="C282" s="67"/>
      <c r="D282" s="64"/>
      <c r="E282" s="945" t="str">
        <f>IF(Municipalité!J274=0," ",Municipalité!J274)</f>
        <v xml:space="preserve"> </v>
      </c>
      <c r="F282" s="946"/>
      <c r="G282" s="945" t="str">
        <f>'Total org. contrôlés'!P283</f>
        <v xml:space="preserve"> </v>
      </c>
      <c r="H282" s="946"/>
      <c r="I282" s="80"/>
      <c r="J282" s="949"/>
      <c r="K282" s="950"/>
      <c r="L282" s="941" t="str">
        <f t="shared" ref="L282:L288" si="14">IF(IF(E282=" ",0,E282)+IF(G282=" ",0,G282)-IF(J282=" ",0,J282)=0," ",IF(E282=" ",0,E282)+IF(G282=" ",0,G282)-IF(J282=" ",0,J282))</f>
        <v xml:space="preserve"> </v>
      </c>
      <c r="M282" s="942"/>
    </row>
    <row r="283" spans="1:13" x14ac:dyDescent="0.25">
      <c r="B283" s="67" t="s">
        <v>50</v>
      </c>
      <c r="C283" s="67"/>
      <c r="D283" s="64"/>
      <c r="E283" s="945" t="str">
        <f>IF(Municipalité!J275=0," ",Municipalité!J275)</f>
        <v xml:space="preserve"> </v>
      </c>
      <c r="F283" s="946"/>
      <c r="G283" s="945" t="str">
        <f>'Total org. contrôlés'!P284</f>
        <v xml:space="preserve"> </v>
      </c>
      <c r="H283" s="946"/>
      <c r="I283" s="80"/>
      <c r="J283" s="949"/>
      <c r="K283" s="950"/>
      <c r="L283" s="941" t="str">
        <f t="shared" si="14"/>
        <v xml:space="preserve"> </v>
      </c>
      <c r="M283" s="942"/>
    </row>
    <row r="284" spans="1:13" x14ac:dyDescent="0.25">
      <c r="B284" s="67" t="s">
        <v>128</v>
      </c>
      <c r="C284" s="67"/>
      <c r="D284" s="64"/>
      <c r="E284" s="945" t="str">
        <f>IF(Municipalité!J276=0," ",Municipalité!J276)</f>
        <v xml:space="preserve"> </v>
      </c>
      <c r="F284" s="946"/>
      <c r="G284" s="945" t="str">
        <f>'Total org. contrôlés'!P285</f>
        <v xml:space="preserve"> </v>
      </c>
      <c r="H284" s="946"/>
      <c r="I284" s="80"/>
      <c r="J284" s="949"/>
      <c r="K284" s="950"/>
      <c r="L284" s="941" t="str">
        <f t="shared" si="14"/>
        <v xml:space="preserve"> </v>
      </c>
      <c r="M284" s="942"/>
    </row>
    <row r="285" spans="1:13" x14ac:dyDescent="0.25">
      <c r="B285" s="67" t="s">
        <v>171</v>
      </c>
      <c r="C285" s="67"/>
      <c r="D285" s="64"/>
      <c r="E285" s="945" t="str">
        <f>IF(Municipalité!J277=0," ",Municipalité!J277)</f>
        <v xml:space="preserve"> </v>
      </c>
      <c r="F285" s="946"/>
      <c r="G285" s="945" t="str">
        <f>'Total org. contrôlés'!P286</f>
        <v xml:space="preserve"> </v>
      </c>
      <c r="H285" s="946"/>
      <c r="I285" s="80"/>
      <c r="J285" s="949"/>
      <c r="K285" s="950"/>
      <c r="L285" s="941" t="str">
        <f t="shared" si="14"/>
        <v xml:space="preserve"> </v>
      </c>
      <c r="M285" s="942"/>
    </row>
    <row r="286" spans="1:13" x14ac:dyDescent="0.25">
      <c r="A286" s="42"/>
      <c r="B286" s="14" t="s">
        <v>101</v>
      </c>
      <c r="C286" s="14"/>
      <c r="D286" s="13"/>
      <c r="E286" s="817"/>
      <c r="F286" s="787"/>
      <c r="G286" s="817"/>
      <c r="H286" s="787"/>
      <c r="I286" s="247"/>
      <c r="J286" s="786"/>
      <c r="K286" s="787"/>
      <c r="L286" s="817"/>
      <c r="M286" s="787"/>
    </row>
    <row r="287" spans="1:13" x14ac:dyDescent="0.25">
      <c r="B287" s="696" t="s">
        <v>168</v>
      </c>
      <c r="C287" s="696"/>
      <c r="D287" s="697"/>
      <c r="E287" s="945" t="str">
        <f>IF(Municipalité!J279=0," ",Municipalité!J279)</f>
        <v xml:space="preserve"> </v>
      </c>
      <c r="F287" s="946"/>
      <c r="G287" s="945" t="str">
        <f>'Total org. contrôlés'!P288</f>
        <v xml:space="preserve"> </v>
      </c>
      <c r="H287" s="946"/>
      <c r="I287" s="80"/>
      <c r="J287" s="949"/>
      <c r="K287" s="950"/>
      <c r="L287" s="941" t="str">
        <f t="shared" si="14"/>
        <v xml:space="preserve"> </v>
      </c>
      <c r="M287" s="942"/>
    </row>
    <row r="288" spans="1:13" x14ac:dyDescent="0.25">
      <c r="B288" s="698" t="s">
        <v>168</v>
      </c>
      <c r="C288" s="698"/>
      <c r="D288" s="699"/>
      <c r="E288" s="967" t="str">
        <f>IF(Municipalité!J280=0," ",Municipalité!J280)</f>
        <v xml:space="preserve"> </v>
      </c>
      <c r="F288" s="968"/>
      <c r="G288" s="967" t="str">
        <f>'Total org. contrôlés'!P289</f>
        <v xml:space="preserve"> </v>
      </c>
      <c r="H288" s="968"/>
      <c r="I288" s="81"/>
      <c r="J288" s="986"/>
      <c r="K288" s="987"/>
      <c r="L288" s="969" t="str">
        <f t="shared" si="14"/>
        <v xml:space="preserve"> </v>
      </c>
      <c r="M288" s="970"/>
    </row>
    <row r="289" spans="1:13" ht="12.75" customHeight="1" x14ac:dyDescent="0.3">
      <c r="A289" s="635" t="s">
        <v>236</v>
      </c>
      <c r="B289" s="635"/>
      <c r="C289" s="635"/>
      <c r="D289" s="636"/>
      <c r="E289" s="963">
        <f>SUM(E254:F288)</f>
        <v>0</v>
      </c>
      <c r="F289" s="964"/>
      <c r="G289" s="963">
        <f>SUM(G254:H288)</f>
        <v>0</v>
      </c>
      <c r="H289" s="964"/>
      <c r="I289" s="272"/>
      <c r="J289" s="988">
        <f>SUM(J254:K288)</f>
        <v>0</v>
      </c>
      <c r="K289" s="964"/>
      <c r="L289" s="963">
        <f>SUM(L254:M288)</f>
        <v>0</v>
      </c>
      <c r="M289" s="964"/>
    </row>
    <row r="290" spans="1:13" ht="14.25" customHeight="1" x14ac:dyDescent="0.25">
      <c r="A290" s="864" t="s">
        <v>256</v>
      </c>
      <c r="B290" s="864"/>
      <c r="C290" s="864"/>
      <c r="D290" s="864"/>
      <c r="E290" s="973" t="str">
        <f>IF(Municipalité!J282=0," ",Municipalité!J282)</f>
        <v xml:space="preserve"> </v>
      </c>
      <c r="F290" s="974"/>
      <c r="G290" s="973" t="str">
        <f>'Total org. contrôlés'!P291</f>
        <v xml:space="preserve"> </v>
      </c>
      <c r="H290" s="974"/>
      <c r="I290" s="305"/>
      <c r="J290" s="975"/>
      <c r="K290" s="976"/>
      <c r="L290" s="977" t="str">
        <f>IF(IF(E290=" ",0,E290)+IF(G290=" ",0,G290)-IF(J290=" ",0,J290)=0," ",IF(E290=" ",0,E290)+IF(G290=" ",0,G290)-IF(J290=" ",0,J290))</f>
        <v xml:space="preserve"> </v>
      </c>
      <c r="M290" s="978"/>
    </row>
    <row r="291" spans="1:13" ht="14.25" customHeight="1" x14ac:dyDescent="0.25">
      <c r="A291" s="858" t="s">
        <v>284</v>
      </c>
      <c r="B291" s="858"/>
      <c r="C291" s="858"/>
      <c r="D291" s="859"/>
      <c r="E291" s="967" t="str">
        <f>IF(Municipalité!J283=0," ",Municipalité!J283)</f>
        <v xml:space="preserve"> </v>
      </c>
      <c r="F291" s="968"/>
      <c r="G291" s="967" t="str">
        <f>'Total org. contrôlés'!P292</f>
        <v xml:space="preserve"> </v>
      </c>
      <c r="H291" s="968"/>
      <c r="I291" s="81"/>
      <c r="J291" s="986"/>
      <c r="K291" s="987"/>
      <c r="L291" s="969" t="str">
        <f>IF(IF(E291=" ",0,E291)+IF(G291=" ",0,G291)-IF(J291=" ",0,J291)=0," ",IF(E291=" ",0,E291)+IF(G291=" ",0,G291)-IF(J291=" ",0,J291))</f>
        <v xml:space="preserve"> </v>
      </c>
      <c r="M291" s="970"/>
    </row>
    <row r="292" spans="1:13" ht="14.25" customHeight="1" x14ac:dyDescent="0.3">
      <c r="A292" s="635" t="s">
        <v>257</v>
      </c>
      <c r="B292" s="635"/>
      <c r="C292" s="635"/>
      <c r="D292" s="635"/>
      <c r="E292" s="963">
        <f>SUM(E290:F291)</f>
        <v>0</v>
      </c>
      <c r="F292" s="964"/>
      <c r="G292" s="963">
        <f>SUM(G290:H291)</f>
        <v>0</v>
      </c>
      <c r="H292" s="964"/>
      <c r="I292" s="272"/>
      <c r="J292" s="989">
        <f>SUM(J290:K291)</f>
        <v>0</v>
      </c>
      <c r="K292" s="964"/>
      <c r="L292" s="963">
        <f>SUM(L290:M291)</f>
        <v>0</v>
      </c>
      <c r="M292" s="964"/>
    </row>
    <row r="293" spans="1:13" ht="23.25" customHeight="1" x14ac:dyDescent="0.25">
      <c r="A293" s="593" t="s">
        <v>130</v>
      </c>
      <c r="B293" s="593"/>
      <c r="C293" s="593"/>
      <c r="D293" s="594"/>
      <c r="E293" s="963">
        <f>SUM(E289+E292)</f>
        <v>0</v>
      </c>
      <c r="F293" s="964"/>
      <c r="G293" s="963">
        <f>SUM(G289+G292)</f>
        <v>0</v>
      </c>
      <c r="H293" s="964"/>
      <c r="I293" s="272"/>
      <c r="J293" s="989">
        <f>SUM(J289+J292)</f>
        <v>0</v>
      </c>
      <c r="K293" s="964"/>
      <c r="L293" s="963">
        <f>SUM(L289+L292)</f>
        <v>0</v>
      </c>
      <c r="M293" s="964"/>
    </row>
    <row r="294" spans="1:13" s="113" customFormat="1" ht="15" customHeight="1" x14ac:dyDescent="0.3">
      <c r="A294" s="85" t="s">
        <v>103</v>
      </c>
      <c r="B294" s="147" t="s">
        <v>163</v>
      </c>
      <c r="C294" s="148"/>
      <c r="D294" s="148"/>
      <c r="E294" s="148"/>
      <c r="F294" s="148"/>
      <c r="G294" s="148"/>
      <c r="H294" s="148"/>
      <c r="I294" s="148"/>
      <c r="J294" s="148"/>
      <c r="K294" s="148"/>
      <c r="L294" s="148"/>
      <c r="M294" s="148"/>
    </row>
    <row r="295" spans="1:13" s="113" customFormat="1" ht="24.75" customHeight="1" x14ac:dyDescent="0.3">
      <c r="A295" s="167" t="s">
        <v>164</v>
      </c>
      <c r="B295" s="660" t="s">
        <v>347</v>
      </c>
      <c r="C295" s="660"/>
      <c r="D295" s="660"/>
      <c r="E295" s="660"/>
      <c r="F295" s="660"/>
      <c r="G295" s="660"/>
      <c r="H295" s="660"/>
      <c r="I295" s="660"/>
      <c r="J295" s="660"/>
      <c r="K295" s="660"/>
      <c r="L295" s="660"/>
      <c r="M295" s="660"/>
    </row>
    <row r="296" spans="1:13" s="113" customFormat="1" ht="13" x14ac:dyDescent="0.3">
      <c r="A296" s="660" t="s">
        <v>351</v>
      </c>
      <c r="B296" s="660"/>
      <c r="C296" s="660"/>
      <c r="D296" s="660"/>
      <c r="E296" s="660"/>
      <c r="F296" s="660"/>
      <c r="G296" s="660"/>
      <c r="H296" s="660"/>
      <c r="I296" s="660"/>
      <c r="J296" s="660"/>
      <c r="K296" s="660"/>
      <c r="L296" s="660"/>
      <c r="M296" s="660"/>
    </row>
    <row r="297" spans="1:13" ht="6.75" customHeight="1" x14ac:dyDescent="0.25"/>
    <row r="298" spans="1:13" ht="15.75" customHeight="1" x14ac:dyDescent="0.25">
      <c r="A298" s="601" t="s">
        <v>276</v>
      </c>
      <c r="B298" s="602"/>
      <c r="C298" s="602"/>
      <c r="D298" s="602"/>
      <c r="E298" s="602"/>
      <c r="F298" s="602"/>
      <c r="G298" s="602"/>
      <c r="H298" s="602"/>
      <c r="I298" s="602"/>
      <c r="J298" s="602"/>
      <c r="K298" s="602"/>
      <c r="L298" s="602"/>
      <c r="M298" s="603"/>
    </row>
    <row r="299" spans="1:13" s="248" customFormat="1" ht="13.5" customHeight="1" x14ac:dyDescent="0.25">
      <c r="A299" s="637"/>
      <c r="B299" s="638"/>
      <c r="C299" s="638"/>
      <c r="D299" s="639"/>
      <c r="E299" s="951" t="s">
        <v>105</v>
      </c>
      <c r="F299" s="952"/>
      <c r="G299" s="952"/>
      <c r="H299" s="952"/>
      <c r="I299" s="620" t="s">
        <v>96</v>
      </c>
      <c r="J299" s="621"/>
      <c r="K299" s="622"/>
      <c r="L299" s="620" t="s">
        <v>112</v>
      </c>
      <c r="M299" s="622"/>
    </row>
    <row r="300" spans="1:13" s="248" customFormat="1" ht="12.75" customHeight="1" x14ac:dyDescent="0.25">
      <c r="A300" s="640"/>
      <c r="B300" s="641"/>
      <c r="C300" s="641"/>
      <c r="D300" s="642"/>
      <c r="E300" s="623" t="s">
        <v>61</v>
      </c>
      <c r="F300" s="625"/>
      <c r="G300" s="623" t="s">
        <v>234</v>
      </c>
      <c r="H300" s="625"/>
      <c r="I300" s="623"/>
      <c r="J300" s="624"/>
      <c r="K300" s="625"/>
      <c r="L300" s="623"/>
      <c r="M300" s="625"/>
    </row>
    <row r="301" spans="1:13" ht="15" customHeight="1" x14ac:dyDescent="0.3">
      <c r="A301" s="630" t="s">
        <v>131</v>
      </c>
      <c r="B301" s="630"/>
      <c r="C301" s="630"/>
      <c r="D301" s="631"/>
      <c r="E301" s="808"/>
      <c r="F301" s="748"/>
      <c r="G301" s="808"/>
      <c r="H301" s="748"/>
      <c r="I301" s="97"/>
      <c r="J301" s="992"/>
      <c r="K301" s="993"/>
      <c r="L301" s="808"/>
      <c r="M301" s="748"/>
    </row>
    <row r="302" spans="1:13" x14ac:dyDescent="0.25">
      <c r="A302" s="61" t="s">
        <v>132</v>
      </c>
      <c r="B302" s="69"/>
      <c r="C302" s="69"/>
      <c r="D302" s="70"/>
      <c r="E302" s="817"/>
      <c r="F302" s="787"/>
      <c r="G302" s="817"/>
      <c r="H302" s="787"/>
      <c r="I302" s="31"/>
      <c r="J302" s="990"/>
      <c r="K302" s="991"/>
      <c r="L302" s="817"/>
      <c r="M302" s="787"/>
    </row>
    <row r="303" spans="1:13" x14ac:dyDescent="0.25">
      <c r="A303" s="11"/>
      <c r="B303" s="11" t="s">
        <v>327</v>
      </c>
      <c r="C303" s="14"/>
      <c r="D303" s="13"/>
      <c r="E303" s="945" t="str">
        <f>IF(Municipalité!J293=0," ",Municipalité!J293)</f>
        <v xml:space="preserve"> </v>
      </c>
      <c r="F303" s="946"/>
      <c r="G303" s="945" t="str">
        <f>'Total org. contrôlés'!P304</f>
        <v xml:space="preserve"> </v>
      </c>
      <c r="H303" s="946"/>
      <c r="I303" s="22"/>
      <c r="J303" s="984"/>
      <c r="K303" s="985"/>
      <c r="L303" s="1001" t="str">
        <f>IF(IF(E303=" ",0,E303)+IF(G303=" ",0,G303)-IF(J303=" ",0,J303)=0," ",IF(E303=" ",0,E303)+IF(G303=" ",0,G303)-IF(J303=" ",0,J303))</f>
        <v xml:space="preserve"> </v>
      </c>
      <c r="M303" s="1002"/>
    </row>
    <row r="304" spans="1:13" x14ac:dyDescent="0.25">
      <c r="A304" s="11"/>
      <c r="B304" s="11" t="s">
        <v>328</v>
      </c>
      <c r="C304" s="14"/>
      <c r="D304" s="13"/>
      <c r="E304" s="945" t="str">
        <f>IF(Municipalité!J294=0," ",Municipalité!J294)</f>
        <v xml:space="preserve"> </v>
      </c>
      <c r="F304" s="946"/>
      <c r="G304" s="945" t="str">
        <f>'Total org. contrôlés'!P305</f>
        <v xml:space="preserve"> </v>
      </c>
      <c r="H304" s="946"/>
      <c r="I304" s="22"/>
      <c r="J304" s="984"/>
      <c r="K304" s="985"/>
      <c r="L304" s="1001" t="str">
        <f>IF(IF(E304=" ",0,E304)+IF(G304=" ",0,G304)-IF(J304=" ",0,J304)=0," ",IF(E304=" ",0,E304)+IF(G304=" ",0,G304)-IF(J304=" ",0,J304))</f>
        <v xml:space="preserve"> </v>
      </c>
      <c r="M304" s="1002"/>
    </row>
    <row r="305" spans="1:13" x14ac:dyDescent="0.25">
      <c r="A305" s="11" t="s">
        <v>133</v>
      </c>
      <c r="B305" s="11"/>
      <c r="C305" s="14"/>
      <c r="D305" s="13"/>
      <c r="E305" s="817"/>
      <c r="F305" s="787"/>
      <c r="G305" s="817"/>
      <c r="H305" s="787"/>
      <c r="I305" s="31"/>
      <c r="J305" s="990"/>
      <c r="K305" s="991"/>
      <c r="L305" s="817"/>
      <c r="M305" s="787"/>
    </row>
    <row r="306" spans="1:13" x14ac:dyDescent="0.25">
      <c r="A306" s="11"/>
      <c r="B306" s="11" t="s">
        <v>329</v>
      </c>
      <c r="C306" s="14"/>
      <c r="D306" s="13"/>
      <c r="E306" s="945" t="str">
        <f>IF(Municipalité!J296=0," ",Municipalité!J296)</f>
        <v xml:space="preserve"> </v>
      </c>
      <c r="F306" s="946"/>
      <c r="G306" s="945" t="str">
        <f>'Total org. contrôlés'!P307</f>
        <v xml:space="preserve"> </v>
      </c>
      <c r="H306" s="946"/>
      <c r="I306" s="22"/>
      <c r="J306" s="984"/>
      <c r="K306" s="985"/>
      <c r="L306" s="1001" t="str">
        <f>IF(IF(E306=" ",0,E306)+IF(G306=" ",0,G306)-IF(J306=" ",0,J306)=0," ",IF(E306=" ",0,E306)+IF(G306=" ",0,G306)-IF(J306=" ",0,J306))</f>
        <v xml:space="preserve"> </v>
      </c>
      <c r="M306" s="1002"/>
    </row>
    <row r="307" spans="1:13" x14ac:dyDescent="0.25">
      <c r="A307" s="11"/>
      <c r="B307" s="11" t="s">
        <v>101</v>
      </c>
      <c r="C307" s="14"/>
      <c r="D307" s="13"/>
      <c r="E307" s="945" t="str">
        <f>IF(Municipalité!J297=0," ",Municipalité!J297)</f>
        <v xml:space="preserve"> </v>
      </c>
      <c r="F307" s="946"/>
      <c r="G307" s="945" t="str">
        <f>'Total org. contrôlés'!P308</f>
        <v xml:space="preserve"> </v>
      </c>
      <c r="H307" s="946"/>
      <c r="I307" s="22"/>
      <c r="J307" s="984"/>
      <c r="K307" s="985"/>
      <c r="L307" s="1001" t="str">
        <f>IF(IF(E307=" ",0,E307)+IF(G307=" ",0,G307)-IF(J307=" ",0,J307)=0," ",IF(E307=" ",0,E307)+IF(G307=" ",0,G307)-IF(J307=" ",0,J307))</f>
        <v xml:space="preserve"> </v>
      </c>
      <c r="M307" s="1002"/>
    </row>
    <row r="308" spans="1:13" x14ac:dyDescent="0.25">
      <c r="A308" s="11" t="s">
        <v>134</v>
      </c>
      <c r="B308" s="11"/>
      <c r="C308" s="71"/>
      <c r="D308" s="72"/>
      <c r="E308" s="817"/>
      <c r="F308" s="787"/>
      <c r="G308" s="817"/>
      <c r="H308" s="787"/>
      <c r="I308" s="31"/>
      <c r="J308" s="990"/>
      <c r="K308" s="991"/>
      <c r="L308" s="817"/>
      <c r="M308" s="787"/>
    </row>
    <row r="309" spans="1:13" x14ac:dyDescent="0.25">
      <c r="A309" s="11"/>
      <c r="B309" s="11" t="s">
        <v>301</v>
      </c>
      <c r="C309" s="11"/>
      <c r="D309" s="11"/>
      <c r="E309" s="817"/>
      <c r="F309" s="787"/>
      <c r="G309" s="817"/>
      <c r="H309" s="787"/>
      <c r="I309" s="31"/>
      <c r="J309" s="990"/>
      <c r="K309" s="991"/>
      <c r="L309" s="817"/>
      <c r="M309" s="787"/>
    </row>
    <row r="310" spans="1:13" x14ac:dyDescent="0.25">
      <c r="A310" s="11"/>
      <c r="B310" s="11"/>
      <c r="C310" s="11" t="s">
        <v>302</v>
      </c>
      <c r="D310" s="11"/>
      <c r="E310" s="945" t="str">
        <f>IF(Municipalité!J300=0," ",Municipalité!J300)</f>
        <v xml:space="preserve"> </v>
      </c>
      <c r="F310" s="946"/>
      <c r="G310" s="945" t="str">
        <f>'Total org. contrôlés'!P311</f>
        <v xml:space="preserve"> </v>
      </c>
      <c r="H310" s="946"/>
      <c r="I310" s="22"/>
      <c r="J310" s="984"/>
      <c r="K310" s="985"/>
      <c r="L310" s="1001" t="str">
        <f>IF(IF(E310=" ",0,E310)+IF(G310=" ",0,G310)-IF(J310=" ",0,J310)=0," ",IF(E310=" ",0,E310)+IF(G310=" ",0,G310)-IF(J310=" ",0,J310))</f>
        <v xml:space="preserve"> </v>
      </c>
      <c r="M310" s="1002"/>
    </row>
    <row r="311" spans="1:13" x14ac:dyDescent="0.25">
      <c r="A311" s="11"/>
      <c r="B311" s="11"/>
      <c r="C311" s="11" t="s">
        <v>303</v>
      </c>
      <c r="D311" s="11"/>
      <c r="E311" s="945" t="str">
        <f>IF(Municipalité!J301=0," ",Municipalité!J301)</f>
        <v xml:space="preserve"> </v>
      </c>
      <c r="F311" s="946"/>
      <c r="G311" s="945" t="str">
        <f>'Total org. contrôlés'!P312</f>
        <v xml:space="preserve"> </v>
      </c>
      <c r="H311" s="946"/>
      <c r="I311" s="22"/>
      <c r="J311" s="984"/>
      <c r="K311" s="985"/>
      <c r="L311" s="1001" t="str">
        <f>IF(IF(E311=" ",0,E311)+IF(G311=" ",0,G311)-IF(J311=" ",0,J311)=0," ",IF(E311=" ",0,E311)+IF(G311=" ",0,G311)-IF(J311=" ",0,J311))</f>
        <v xml:space="preserve"> </v>
      </c>
      <c r="M311" s="1002"/>
    </row>
    <row r="312" spans="1:13" x14ac:dyDescent="0.25">
      <c r="A312" s="11"/>
      <c r="B312" s="11" t="s">
        <v>304</v>
      </c>
      <c r="C312" s="11"/>
      <c r="D312" s="11"/>
      <c r="E312" s="945" t="str">
        <f>IF(Municipalité!J302=0," ",Municipalité!J302)</f>
        <v xml:space="preserve"> </v>
      </c>
      <c r="F312" s="946"/>
      <c r="G312" s="945" t="str">
        <f>'Total org. contrôlés'!P313</f>
        <v xml:space="preserve"> </v>
      </c>
      <c r="H312" s="946"/>
      <c r="I312" s="22"/>
      <c r="J312" s="984"/>
      <c r="K312" s="985"/>
      <c r="L312" s="1001" t="str">
        <f>IF(IF(E312=" ",0,E312)+IF(G312=" ",0,G312)-IF(J312=" ",0,J312)=0," ",IF(E312=" ",0,E312)+IF(G312=" ",0,G312)-IF(J312=" ",0,J312))</f>
        <v xml:space="preserve"> </v>
      </c>
      <c r="M312" s="1002"/>
    </row>
    <row r="313" spans="1:13" x14ac:dyDescent="0.25">
      <c r="A313" s="11" t="s">
        <v>7</v>
      </c>
      <c r="B313" s="11"/>
      <c r="C313" s="14"/>
      <c r="D313" s="13"/>
      <c r="E313" s="817"/>
      <c r="F313" s="787"/>
      <c r="G313" s="817"/>
      <c r="H313" s="787"/>
      <c r="I313" s="31"/>
      <c r="J313" s="990"/>
      <c r="K313" s="991"/>
      <c r="L313" s="817"/>
      <c r="M313" s="787"/>
    </row>
    <row r="314" spans="1:13" x14ac:dyDescent="0.25">
      <c r="B314" s="809" t="s">
        <v>135</v>
      </c>
      <c r="C314" s="809"/>
      <c r="D314" s="994"/>
      <c r="E314" s="817"/>
      <c r="F314" s="787"/>
      <c r="G314" s="817"/>
      <c r="H314" s="787"/>
      <c r="I314" s="31"/>
      <c r="J314" s="990"/>
      <c r="K314" s="991"/>
      <c r="L314" s="817"/>
      <c r="M314" s="787"/>
    </row>
    <row r="315" spans="1:13" x14ac:dyDescent="0.25">
      <c r="B315" s="11"/>
      <c r="C315" s="14" t="s">
        <v>136</v>
      </c>
      <c r="D315" s="13"/>
      <c r="E315" s="945" t="str">
        <f>IF(Municipalité!J305=0," ",Municipalité!J305)</f>
        <v xml:space="preserve"> </v>
      </c>
      <c r="F315" s="946"/>
      <c r="G315" s="945" t="str">
        <f>'Total org. contrôlés'!P316</f>
        <v xml:space="preserve"> </v>
      </c>
      <c r="H315" s="946"/>
      <c r="I315" s="22"/>
      <c r="J315" s="984"/>
      <c r="K315" s="985"/>
      <c r="L315" s="1001" t="str">
        <f>IF(IF(E315=" ",0,E315)+IF(G315=" ",0,G315)-IF(J315=" ",0,J315)=0," ",IF(E315=" ",0,E315)+IF(G315=" ",0,G315)-IF(J315=" ",0,J315))</f>
        <v xml:space="preserve"> </v>
      </c>
      <c r="M315" s="1002"/>
    </row>
    <row r="316" spans="1:13" x14ac:dyDescent="0.25">
      <c r="B316" s="74"/>
      <c r="C316" s="74" t="s">
        <v>137</v>
      </c>
      <c r="D316" s="75"/>
      <c r="E316" s="945" t="str">
        <f>IF(Municipalité!J306=0," ",Municipalité!J306)</f>
        <v xml:space="preserve"> </v>
      </c>
      <c r="F316" s="946"/>
      <c r="G316" s="945" t="str">
        <f>'Total org. contrôlés'!P317</f>
        <v xml:space="preserve"> </v>
      </c>
      <c r="H316" s="946"/>
      <c r="I316" s="22"/>
      <c r="J316" s="984"/>
      <c r="K316" s="985"/>
      <c r="L316" s="1001" t="str">
        <f>IF(IF(E316=" ",0,E316)+IF(G316=" ",0,G316)-IF(J316=" ",0,J316)=0," ",IF(E316=" ",0,E316)+IF(G316=" ",0,G316)-IF(J316=" ",0,J316))</f>
        <v xml:space="preserve"> </v>
      </c>
      <c r="M316" s="1002"/>
    </row>
    <row r="317" spans="1:13" x14ac:dyDescent="0.25">
      <c r="B317" s="74"/>
      <c r="C317" s="74" t="s">
        <v>138</v>
      </c>
      <c r="D317" s="75"/>
      <c r="E317" s="945" t="str">
        <f>IF(Municipalité!J307=0," ",Municipalité!J307)</f>
        <v xml:space="preserve"> </v>
      </c>
      <c r="F317" s="946"/>
      <c r="G317" s="945" t="str">
        <f>'Total org. contrôlés'!P318</f>
        <v xml:space="preserve"> </v>
      </c>
      <c r="H317" s="946"/>
      <c r="I317" s="22"/>
      <c r="J317" s="995"/>
      <c r="K317" s="996"/>
      <c r="L317" s="1001" t="str">
        <f>IF(IF(E317=" ",0,E317)+IF(G317=" ",0,G317)-IF(J317=" ",0,J317)=0," ",IF(E317=" ",0,E317)+IF(G317=" ",0,G317)-IF(J317=" ",0,J317))</f>
        <v xml:space="preserve"> </v>
      </c>
      <c r="M317" s="1002"/>
    </row>
    <row r="318" spans="1:13" x14ac:dyDescent="0.25">
      <c r="B318" s="74"/>
      <c r="C318" s="74" t="s">
        <v>139</v>
      </c>
      <c r="D318" s="75"/>
      <c r="E318" s="945" t="str">
        <f>IF(Municipalité!J308=0," ",Municipalité!J308)</f>
        <v xml:space="preserve"> </v>
      </c>
      <c r="F318" s="946"/>
      <c r="G318" s="945" t="str">
        <f>'Total org. contrôlés'!P319</f>
        <v xml:space="preserve"> </v>
      </c>
      <c r="H318" s="946"/>
      <c r="I318" s="22"/>
      <c r="J318" s="984"/>
      <c r="K318" s="985"/>
      <c r="L318" s="1001" t="str">
        <f>IF(IF(E318=" ",0,E318)+IF(G318=" ",0,G318)-IF(J318=" ",0,J318)=0," ",IF(E318=" ",0,E318)+IF(G318=" ",0,G318)-IF(J318=" ",0,J318))</f>
        <v xml:space="preserve"> </v>
      </c>
      <c r="M318" s="1002"/>
    </row>
    <row r="319" spans="1:13" x14ac:dyDescent="0.25">
      <c r="B319" s="74" t="s">
        <v>140</v>
      </c>
      <c r="C319" s="74"/>
      <c r="D319" s="75"/>
      <c r="E319" s="945" t="str">
        <f>IF(Municipalité!J309=0," ",Municipalité!J309)</f>
        <v xml:space="preserve"> </v>
      </c>
      <c r="F319" s="946"/>
      <c r="G319" s="945" t="str">
        <f>'Total org. contrôlés'!P320</f>
        <v xml:space="preserve"> </v>
      </c>
      <c r="H319" s="946"/>
      <c r="I319" s="22"/>
      <c r="J319" s="984"/>
      <c r="K319" s="985"/>
      <c r="L319" s="1001" t="str">
        <f>IF(IF(E319=" ",0,E319)+IF(G319=" ",0,G319)-IF(J319=" ",0,J319)=0," ",IF(E319=" ",0,E319)+IF(G319=" ",0,G319)-IF(J319=" ",0,J319))</f>
        <v xml:space="preserve"> </v>
      </c>
      <c r="M319" s="1002"/>
    </row>
    <row r="320" spans="1:13" x14ac:dyDescent="0.25">
      <c r="A320" s="11" t="s">
        <v>141</v>
      </c>
      <c r="B320" s="74"/>
      <c r="C320" s="74"/>
      <c r="D320" s="75"/>
      <c r="E320" s="817"/>
      <c r="F320" s="787"/>
      <c r="G320" s="817"/>
      <c r="H320" s="787"/>
      <c r="I320" s="31"/>
      <c r="J320" s="990"/>
      <c r="K320" s="991"/>
      <c r="L320" s="817"/>
      <c r="M320" s="787"/>
    </row>
    <row r="321" spans="1:13" x14ac:dyDescent="0.25">
      <c r="B321" s="11" t="s">
        <v>142</v>
      </c>
      <c r="C321" s="11"/>
      <c r="D321" s="13"/>
      <c r="E321" s="817"/>
      <c r="F321" s="787"/>
      <c r="G321" s="817"/>
      <c r="H321" s="787"/>
      <c r="I321" s="31"/>
      <c r="J321" s="990"/>
      <c r="K321" s="991"/>
      <c r="L321" s="817"/>
      <c r="M321" s="787"/>
    </row>
    <row r="322" spans="1:13" x14ac:dyDescent="0.25">
      <c r="B322" s="11"/>
      <c r="C322" s="11" t="s">
        <v>32</v>
      </c>
      <c r="D322" s="13"/>
      <c r="E322" s="945" t="str">
        <f>IF(Municipalité!J312=0," ",Municipalité!J312)</f>
        <v xml:space="preserve"> </v>
      </c>
      <c r="F322" s="946"/>
      <c r="G322" s="945" t="str">
        <f>'Total org. contrôlés'!P323</f>
        <v xml:space="preserve"> </v>
      </c>
      <c r="H322" s="946"/>
      <c r="I322" s="22"/>
      <c r="J322" s="984"/>
      <c r="K322" s="985"/>
      <c r="L322" s="1001" t="str">
        <f>IF(IF(E322=" ",0,E322)+IF(G322=" ",0,G322)-IF(J322=" ",0,J322)=0," ",IF(E322=" ",0,E322)+IF(G322=" ",0,G322)-IF(J322=" ",0,J322))</f>
        <v xml:space="preserve"> </v>
      </c>
      <c r="M322" s="1002"/>
    </row>
    <row r="323" spans="1:13" x14ac:dyDescent="0.25">
      <c r="B323" s="11"/>
      <c r="C323" s="275" t="s">
        <v>22</v>
      </c>
      <c r="D323" s="277"/>
      <c r="E323" s="945" t="str">
        <f>IF(Municipalité!J313=0," ",Municipalité!J313)</f>
        <v xml:space="preserve"> </v>
      </c>
      <c r="F323" s="946"/>
      <c r="G323" s="945" t="str">
        <f>'Total org. contrôlés'!P324</f>
        <v xml:space="preserve"> </v>
      </c>
      <c r="H323" s="946"/>
      <c r="I323" s="22"/>
      <c r="J323" s="984"/>
      <c r="K323" s="985"/>
      <c r="L323" s="1001" t="str">
        <f>IF(IF(E323=" ",0,E323)+IF(G323=" ",0,G323)-IF(J323=" ",0,J323)=0," ",IF(E323=" ",0,E323)+IF(G323=" ",0,G323)-IF(J323=" ",0,J323))</f>
        <v xml:space="preserve"> </v>
      </c>
      <c r="M323" s="1002"/>
    </row>
    <row r="324" spans="1:13" x14ac:dyDescent="0.25">
      <c r="B324" s="11"/>
      <c r="C324" s="275" t="s">
        <v>101</v>
      </c>
      <c r="D324" s="277"/>
      <c r="E324" s="945" t="str">
        <f>IF(Municipalité!J314=0," ",Municipalité!J314)</f>
        <v xml:space="preserve"> </v>
      </c>
      <c r="F324" s="946"/>
      <c r="G324" s="945" t="str">
        <f>'Total org. contrôlés'!P325</f>
        <v xml:space="preserve"> </v>
      </c>
      <c r="H324" s="946"/>
      <c r="I324" s="22"/>
      <c r="J324" s="984"/>
      <c r="K324" s="985"/>
      <c r="L324" s="1001" t="str">
        <f>IF(IF(E324=" ",0,E324)+IF(G324=" ",0,G324)-IF(J324=" ",0,J324)=0," ",IF(E324=" ",0,E324)+IF(G324=" ",0,G324)-IF(J324=" ",0,J324))</f>
        <v xml:space="preserve"> </v>
      </c>
      <c r="M324" s="1002"/>
    </row>
    <row r="325" spans="1:13" x14ac:dyDescent="0.25">
      <c r="B325" s="11" t="s">
        <v>143</v>
      </c>
      <c r="C325" s="275"/>
      <c r="D325" s="277"/>
      <c r="E325" s="817"/>
      <c r="F325" s="787"/>
      <c r="G325" s="817"/>
      <c r="H325" s="787"/>
      <c r="I325" s="31"/>
      <c r="J325" s="990"/>
      <c r="K325" s="991"/>
      <c r="L325" s="817"/>
      <c r="M325" s="787"/>
    </row>
    <row r="326" spans="1:13" x14ac:dyDescent="0.25">
      <c r="B326" s="11"/>
      <c r="C326" s="275" t="s">
        <v>22</v>
      </c>
      <c r="D326" s="277"/>
      <c r="E326" s="945" t="str">
        <f>IF(Municipalité!J316=0," ",Municipalité!J316)</f>
        <v xml:space="preserve"> </v>
      </c>
      <c r="F326" s="946"/>
      <c r="G326" s="945" t="str">
        <f>'Total org. contrôlés'!P327</f>
        <v xml:space="preserve"> </v>
      </c>
      <c r="H326" s="946"/>
      <c r="I326" s="22"/>
      <c r="J326" s="984"/>
      <c r="K326" s="985"/>
      <c r="L326" s="1001" t="str">
        <f>IF(IF(E326=" ",0,E326)+IF(G326=" ",0,G326)-IF(J326=" ",0,J326)=0," ",IF(E326=" ",0,E326)+IF(G326=" ",0,G326)-IF(J326=" ",0,J326))</f>
        <v xml:space="preserve"> </v>
      </c>
      <c r="M326" s="1002"/>
    </row>
    <row r="327" spans="1:13" x14ac:dyDescent="0.25">
      <c r="B327" s="11"/>
      <c r="C327" s="275" t="s">
        <v>101</v>
      </c>
      <c r="D327" s="277"/>
      <c r="E327" s="945" t="str">
        <f>IF(Municipalité!J317=0," ",Municipalité!J317)</f>
        <v xml:space="preserve"> </v>
      </c>
      <c r="F327" s="946"/>
      <c r="G327" s="945" t="str">
        <f>'Total org. contrôlés'!P328</f>
        <v xml:space="preserve"> </v>
      </c>
      <c r="H327" s="946"/>
      <c r="I327" s="22"/>
      <c r="J327" s="984"/>
      <c r="K327" s="985"/>
      <c r="L327" s="1001" t="str">
        <f>IF(IF(E327=" ",0,E327)+IF(G327=" ",0,G327)-IF(J327=" ",0,J327)=0," ",IF(E327=" ",0,E327)+IF(G327=" ",0,G327)-IF(J327=" ",0,J327))</f>
        <v xml:space="preserve"> </v>
      </c>
      <c r="M327" s="1002"/>
    </row>
    <row r="328" spans="1:13" x14ac:dyDescent="0.25">
      <c r="A328" s="11" t="s">
        <v>75</v>
      </c>
      <c r="B328" s="11"/>
      <c r="C328" s="11"/>
      <c r="D328" s="13"/>
      <c r="E328" s="817"/>
      <c r="F328" s="787"/>
      <c r="G328" s="817"/>
      <c r="H328" s="787"/>
      <c r="I328" s="31"/>
      <c r="J328" s="990"/>
      <c r="K328" s="991"/>
      <c r="L328" s="817"/>
      <c r="M328" s="787"/>
    </row>
    <row r="329" spans="1:13" x14ac:dyDescent="0.25">
      <c r="A329" s="11"/>
      <c r="B329" s="11" t="s">
        <v>332</v>
      </c>
      <c r="C329" s="11"/>
      <c r="D329" s="13"/>
      <c r="E329" s="945" t="str">
        <f>IF(Municipalité!J319=0," ",Municipalité!J319)</f>
        <v xml:space="preserve"> </v>
      </c>
      <c r="F329" s="946"/>
      <c r="G329" s="945" t="str">
        <f>'Total org. contrôlés'!P330</f>
        <v xml:space="preserve"> </v>
      </c>
      <c r="H329" s="946"/>
      <c r="I329" s="22"/>
      <c r="J329" s="984"/>
      <c r="K329" s="985"/>
      <c r="L329" s="1001" t="str">
        <f>IF(IF(E329=" ",0,E329)+IF(G329=" ",0,G329)-IF(J329=" ",0,J329)=0," ",IF(E329=" ",0,E329)+IF(G329=" ",0,G329)-IF(J329=" ",0,J329))</f>
        <v xml:space="preserve"> </v>
      </c>
      <c r="M329" s="1002"/>
    </row>
    <row r="330" spans="1:13" x14ac:dyDescent="0.25">
      <c r="A330" s="11"/>
      <c r="B330" s="11" t="s">
        <v>319</v>
      </c>
      <c r="C330" s="11"/>
      <c r="D330" s="13"/>
      <c r="E330" s="945" t="str">
        <f>IF(Municipalité!J320=0," ",Municipalité!J320)</f>
        <v xml:space="preserve"> </v>
      </c>
      <c r="F330" s="946"/>
      <c r="G330" s="945" t="str">
        <f>'Total org. contrôlés'!P331</f>
        <v xml:space="preserve"> </v>
      </c>
      <c r="H330" s="946"/>
      <c r="I330" s="22"/>
      <c r="J330" s="984"/>
      <c r="K330" s="985"/>
      <c r="L330" s="1001" t="str">
        <f>IF(IF(E330=" ",0,E330)+IF(G330=" ",0,G330)-IF(J330=" ",0,J330)=0," ",IF(E330=" ",0,E330)+IF(G330=" ",0,G330)-IF(J330=" ",0,J330))</f>
        <v xml:space="preserve"> </v>
      </c>
      <c r="M330" s="1002"/>
    </row>
    <row r="331" spans="1:13" x14ac:dyDescent="0.25">
      <c r="A331" s="6" t="s">
        <v>101</v>
      </c>
      <c r="B331" s="11"/>
      <c r="C331" s="11"/>
      <c r="D331" s="13"/>
      <c r="E331" s="817"/>
      <c r="F331" s="787"/>
      <c r="G331" s="817"/>
      <c r="H331" s="787"/>
      <c r="I331" s="213"/>
      <c r="J331" s="990"/>
      <c r="K331" s="991"/>
      <c r="L331" s="817"/>
      <c r="M331" s="787"/>
    </row>
    <row r="332" spans="1:13" x14ac:dyDescent="0.25">
      <c r="A332" s="16"/>
      <c r="B332" s="694" t="s">
        <v>167</v>
      </c>
      <c r="C332" s="694"/>
      <c r="D332" s="695"/>
      <c r="E332" s="945" t="str">
        <f>IF(Municipalité!J322=0," ",Municipalité!J322)</f>
        <v xml:space="preserve"> </v>
      </c>
      <c r="F332" s="946"/>
      <c r="G332" s="945" t="str">
        <f>'Total org. contrôlés'!P333</f>
        <v xml:space="preserve"> </v>
      </c>
      <c r="H332" s="946"/>
      <c r="I332" s="24"/>
      <c r="J332" s="984"/>
      <c r="K332" s="985"/>
      <c r="L332" s="1001" t="str">
        <f>IF(IF(E332=" ",0,E332)+IF(G332=" ",0,G332)-IF(J332=" ",0,J332)=0," ",IF(E332=" ",0,E332)+IF(G332=" ",0,G332)-IF(J332=" ",0,J332))</f>
        <v xml:space="preserve"> </v>
      </c>
      <c r="M332" s="1002"/>
    </row>
    <row r="333" spans="1:13" x14ac:dyDescent="0.25">
      <c r="A333" s="16"/>
      <c r="B333" s="694" t="s">
        <v>167</v>
      </c>
      <c r="C333" s="694"/>
      <c r="D333" s="695"/>
      <c r="E333" s="945" t="str">
        <f>IF(Municipalité!J323=0," ",Municipalité!J323)</f>
        <v xml:space="preserve"> </v>
      </c>
      <c r="F333" s="946"/>
      <c r="G333" s="945" t="str">
        <f>'Total org. contrôlés'!P334</f>
        <v xml:space="preserve"> </v>
      </c>
      <c r="H333" s="946"/>
      <c r="I333" s="24"/>
      <c r="J333" s="984"/>
      <c r="K333" s="985"/>
      <c r="L333" s="1001" t="str">
        <f>IF(IF(E333=" ",0,E333)+IF(G333=" ",0,G333)-IF(J333=" ",0,J333)=0," ",IF(E333=" ",0,E333)+IF(G333=" ",0,G333)-IF(J333=" ",0,J333))</f>
        <v xml:space="preserve"> </v>
      </c>
      <c r="M333" s="1002"/>
    </row>
    <row r="334" spans="1:13" x14ac:dyDescent="0.25">
      <c r="A334" s="114"/>
      <c r="B334" s="688" t="s">
        <v>167</v>
      </c>
      <c r="C334" s="688"/>
      <c r="D334" s="689"/>
      <c r="E334" s="945" t="str">
        <f>IF(Municipalité!J324=0," ",Municipalité!J324)</f>
        <v xml:space="preserve"> </v>
      </c>
      <c r="F334" s="946"/>
      <c r="G334" s="945" t="str">
        <f>'Total org. contrôlés'!P335</f>
        <v xml:space="preserve"> </v>
      </c>
      <c r="H334" s="946"/>
      <c r="I334" s="24"/>
      <c r="J334" s="984"/>
      <c r="K334" s="985"/>
      <c r="L334" s="1001" t="str">
        <f>IF(IF(E334=" ",0,E334)+IF(G334=" ",0,G334)-IF(J334=" ",0,J334)=0," ",IF(E334=" ",0,E334)+IF(G334=" ",0,G334)-IF(J334=" ",0,J334))</f>
        <v xml:space="preserve"> </v>
      </c>
      <c r="M334" s="1002"/>
    </row>
    <row r="335" spans="1:13" ht="12.75" customHeight="1" x14ac:dyDescent="0.25">
      <c r="A335" s="593" t="s">
        <v>144</v>
      </c>
      <c r="B335" s="593"/>
      <c r="C335" s="593"/>
      <c r="D335" s="594"/>
      <c r="E335" s="963">
        <f>SUM(E302:F334)</f>
        <v>0</v>
      </c>
      <c r="F335" s="964"/>
      <c r="G335" s="963">
        <f>SUM(G302:H334)</f>
        <v>0</v>
      </c>
      <c r="H335" s="964"/>
      <c r="I335" s="60"/>
      <c r="J335" s="965">
        <f>SUM(J302:K334)</f>
        <v>0</v>
      </c>
      <c r="K335" s="966"/>
      <c r="L335" s="963">
        <f>SUM(L302:M334)</f>
        <v>0</v>
      </c>
      <c r="M335" s="964"/>
    </row>
    <row r="336" spans="1:13" x14ac:dyDescent="0.25">
      <c r="A336" s="174" t="s">
        <v>145</v>
      </c>
      <c r="B336" s="174"/>
      <c r="C336" s="174"/>
      <c r="D336" s="174"/>
      <c r="E336" s="979">
        <f>SUM(E108:E118)</f>
        <v>0</v>
      </c>
      <c r="F336" s="980"/>
      <c r="G336" s="979">
        <f>SUM(G108:G118)</f>
        <v>0</v>
      </c>
      <c r="H336" s="980"/>
      <c r="I336" s="237"/>
      <c r="J336" s="981"/>
      <c r="K336" s="982"/>
      <c r="L336" s="979">
        <f>SUM(L108:L118)</f>
        <v>0</v>
      </c>
      <c r="M336" s="980"/>
    </row>
    <row r="338" spans="1:13" s="113" customFormat="1" ht="15" customHeight="1" x14ac:dyDescent="0.3">
      <c r="A338" s="660" t="s">
        <v>351</v>
      </c>
      <c r="B338" s="660"/>
      <c r="C338" s="660"/>
      <c r="D338" s="660"/>
      <c r="E338" s="660"/>
      <c r="F338" s="660"/>
      <c r="G338" s="660"/>
      <c r="H338" s="660"/>
      <c r="I338" s="660"/>
      <c r="J338" s="660"/>
      <c r="K338" s="660"/>
      <c r="L338" s="660"/>
      <c r="M338" s="660"/>
    </row>
  </sheetData>
  <mergeCells count="543">
    <mergeCell ref="L330:M330"/>
    <mergeCell ref="A269:D269"/>
    <mergeCell ref="A291:D291"/>
    <mergeCell ref="A292:D292"/>
    <mergeCell ref="E291:F291"/>
    <mergeCell ref="G291:H291"/>
    <mergeCell ref="E309:F309"/>
    <mergeCell ref="E271:F271"/>
    <mergeCell ref="G271:H271"/>
    <mergeCell ref="J271:K271"/>
    <mergeCell ref="L271:M271"/>
    <mergeCell ref="L305:M305"/>
    <mergeCell ref="E286:F286"/>
    <mergeCell ref="L286:M286"/>
    <mergeCell ref="G286:H286"/>
    <mergeCell ref="L276:M276"/>
    <mergeCell ref="L275:M275"/>
    <mergeCell ref="G329:H329"/>
    <mergeCell ref="J329:K329"/>
    <mergeCell ref="L329:M329"/>
    <mergeCell ref="G304:H304"/>
    <mergeCell ref="J304:K304"/>
    <mergeCell ref="E304:F304"/>
    <mergeCell ref="G309:H309"/>
    <mergeCell ref="G222:H222"/>
    <mergeCell ref="E306:F306"/>
    <mergeCell ref="G306:H306"/>
    <mergeCell ref="J306:K306"/>
    <mergeCell ref="J277:K277"/>
    <mergeCell ref="G292:H292"/>
    <mergeCell ref="J281:K281"/>
    <mergeCell ref="E272:F272"/>
    <mergeCell ref="G272:H272"/>
    <mergeCell ref="J272:K272"/>
    <mergeCell ref="E305:F305"/>
    <mergeCell ref="G305:H305"/>
    <mergeCell ref="J305:K305"/>
    <mergeCell ref="J311:K311"/>
    <mergeCell ref="G310:H310"/>
    <mergeCell ref="G311:H311"/>
    <mergeCell ref="L307:M307"/>
    <mergeCell ref="J307:K307"/>
    <mergeCell ref="L244:M244"/>
    <mergeCell ref="J244:K244"/>
    <mergeCell ref="L304:M304"/>
    <mergeCell ref="J286:K286"/>
    <mergeCell ref="G279:H279"/>
    <mergeCell ref="L278:M278"/>
    <mergeCell ref="L272:M272"/>
    <mergeCell ref="J309:K309"/>
    <mergeCell ref="L309:M309"/>
    <mergeCell ref="J310:K310"/>
    <mergeCell ref="L223:M223"/>
    <mergeCell ref="L233:M233"/>
    <mergeCell ref="J230:K230"/>
    <mergeCell ref="J232:K232"/>
    <mergeCell ref="L227:M227"/>
    <mergeCell ref="E234:F234"/>
    <mergeCell ref="B278:D278"/>
    <mergeCell ref="E278:F278"/>
    <mergeCell ref="G278:H278"/>
    <mergeCell ref="G234:H234"/>
    <mergeCell ref="G277:H277"/>
    <mergeCell ref="L234:M234"/>
    <mergeCell ref="G241:H241"/>
    <mergeCell ref="G242:H242"/>
    <mergeCell ref="L253:M253"/>
    <mergeCell ref="L252:M252"/>
    <mergeCell ref="L238:M238"/>
    <mergeCell ref="G243:H243"/>
    <mergeCell ref="G244:H244"/>
    <mergeCell ref="E257:F257"/>
    <mergeCell ref="G257:H257"/>
    <mergeCell ref="J257:K257"/>
    <mergeCell ref="L257:M257"/>
    <mergeCell ref="G232:H232"/>
    <mergeCell ref="J333:K333"/>
    <mergeCell ref="G331:H331"/>
    <mergeCell ref="E333:F333"/>
    <mergeCell ref="G333:H333"/>
    <mergeCell ref="J331:K331"/>
    <mergeCell ref="E327:F327"/>
    <mergeCell ref="G327:H327"/>
    <mergeCell ref="E328:F328"/>
    <mergeCell ref="J327:K327"/>
    <mergeCell ref="E329:F329"/>
    <mergeCell ref="E332:F332"/>
    <mergeCell ref="G332:H332"/>
    <mergeCell ref="E331:F331"/>
    <mergeCell ref="E330:F330"/>
    <mergeCell ref="G330:H330"/>
    <mergeCell ref="J330:K330"/>
    <mergeCell ref="L331:M331"/>
    <mergeCell ref="L287:M287"/>
    <mergeCell ref="L285:M285"/>
    <mergeCell ref="L254:M254"/>
    <mergeCell ref="J254:K254"/>
    <mergeCell ref="J282:K282"/>
    <mergeCell ref="J291:K291"/>
    <mergeCell ref="L256:M256"/>
    <mergeCell ref="J326:K326"/>
    <mergeCell ref="L326:M326"/>
    <mergeCell ref="J285:K285"/>
    <mergeCell ref="B295:M295"/>
    <mergeCell ref="J280:K280"/>
    <mergeCell ref="J323:K323"/>
    <mergeCell ref="E279:F279"/>
    <mergeCell ref="J279:K279"/>
    <mergeCell ref="L279:M279"/>
    <mergeCell ref="L284:M284"/>
    <mergeCell ref="L325:M325"/>
    <mergeCell ref="E310:F310"/>
    <mergeCell ref="E311:F311"/>
    <mergeCell ref="E312:F312"/>
    <mergeCell ref="L291:M291"/>
    <mergeCell ref="E324:F324"/>
    <mergeCell ref="J253:K253"/>
    <mergeCell ref="J258:K258"/>
    <mergeCell ref="L236:M236"/>
    <mergeCell ref="L237:M237"/>
    <mergeCell ref="L226:M226"/>
    <mergeCell ref="L242:M242"/>
    <mergeCell ref="J241:K241"/>
    <mergeCell ref="I250:K251"/>
    <mergeCell ref="A247:M247"/>
    <mergeCell ref="J234:K234"/>
    <mergeCell ref="J233:K233"/>
    <mergeCell ref="E241:F241"/>
    <mergeCell ref="G238:H238"/>
    <mergeCell ref="B246:M246"/>
    <mergeCell ref="J238:K238"/>
    <mergeCell ref="J235:K235"/>
    <mergeCell ref="J227:K227"/>
    <mergeCell ref="L243:M243"/>
    <mergeCell ref="G228:H228"/>
    <mergeCell ref="G229:H229"/>
    <mergeCell ref="L225:M225"/>
    <mergeCell ref="L224:M224"/>
    <mergeCell ref="L239:M239"/>
    <mergeCell ref="L241:M241"/>
    <mergeCell ref="L230:M230"/>
    <mergeCell ref="L229:M229"/>
    <mergeCell ref="L232:M232"/>
    <mergeCell ref="L235:M235"/>
    <mergeCell ref="E230:F230"/>
    <mergeCell ref="A186:D186"/>
    <mergeCell ref="E221:H221"/>
    <mergeCell ref="A220:M220"/>
    <mergeCell ref="A221:D222"/>
    <mergeCell ref="L221:M222"/>
    <mergeCell ref="E222:F222"/>
    <mergeCell ref="G230:H230"/>
    <mergeCell ref="I221:K222"/>
    <mergeCell ref="A223:D223"/>
    <mergeCell ref="E223:F223"/>
    <mergeCell ref="G226:H226"/>
    <mergeCell ref="E226:F226"/>
    <mergeCell ref="E227:F227"/>
    <mergeCell ref="G227:H227"/>
    <mergeCell ref="E225:F225"/>
    <mergeCell ref="G223:H223"/>
    <mergeCell ref="G225:H225"/>
    <mergeCell ref="B225:D225"/>
    <mergeCell ref="J224:K224"/>
    <mergeCell ref="J229:K229"/>
    <mergeCell ref="J225:K225"/>
    <mergeCell ref="J228:K228"/>
    <mergeCell ref="L228:M228"/>
    <mergeCell ref="A1:M1"/>
    <mergeCell ref="I2:K3"/>
    <mergeCell ref="L2:M3"/>
    <mergeCell ref="E2:H2"/>
    <mergeCell ref="E3:F3"/>
    <mergeCell ref="G3:H3"/>
    <mergeCell ref="A2:D3"/>
    <mergeCell ref="C15:D15"/>
    <mergeCell ref="L123:M124"/>
    <mergeCell ref="A34:M34"/>
    <mergeCell ref="C11:D11"/>
    <mergeCell ref="I123:K124"/>
    <mergeCell ref="E123:H123"/>
    <mergeCell ref="G124:H124"/>
    <mergeCell ref="B45:D45"/>
    <mergeCell ref="B49:D49"/>
    <mergeCell ref="B85:D85"/>
    <mergeCell ref="A122:M122"/>
    <mergeCell ref="C105:D105"/>
    <mergeCell ref="C118:D118"/>
    <mergeCell ref="A119:D119"/>
    <mergeCell ref="B97:D97"/>
    <mergeCell ref="B71:D71"/>
    <mergeCell ref="G36:H36"/>
    <mergeCell ref="A76:D76"/>
    <mergeCell ref="G158:H158"/>
    <mergeCell ref="C65:D65"/>
    <mergeCell ref="G81:H81"/>
    <mergeCell ref="A126:D126"/>
    <mergeCell ref="L35:M36"/>
    <mergeCell ref="E35:H35"/>
    <mergeCell ref="I35:K36"/>
    <mergeCell ref="E36:F36"/>
    <mergeCell ref="B57:D57"/>
    <mergeCell ref="B53:D53"/>
    <mergeCell ref="C150:D150"/>
    <mergeCell ref="B130:D130"/>
    <mergeCell ref="B145:D145"/>
    <mergeCell ref="B135:D135"/>
    <mergeCell ref="A157:D158"/>
    <mergeCell ref="B138:D138"/>
    <mergeCell ref="C149:D149"/>
    <mergeCell ref="A156:M156"/>
    <mergeCell ref="I157:K158"/>
    <mergeCell ref="E157:H157"/>
    <mergeCell ref="C148:D148"/>
    <mergeCell ref="B142:D142"/>
    <mergeCell ref="L157:M158"/>
    <mergeCell ref="E228:F228"/>
    <mergeCell ref="J223:K223"/>
    <mergeCell ref="E229:F229"/>
    <mergeCell ref="J226:K226"/>
    <mergeCell ref="E224:F224"/>
    <mergeCell ref="G224:H224"/>
    <mergeCell ref="A188:K188"/>
    <mergeCell ref="A79:M79"/>
    <mergeCell ref="L80:M81"/>
    <mergeCell ref="E80:H80"/>
    <mergeCell ref="A123:D124"/>
    <mergeCell ref="E124:F124"/>
    <mergeCell ref="C101:D101"/>
    <mergeCell ref="I80:K81"/>
    <mergeCell ref="E81:F81"/>
    <mergeCell ref="A152:D152"/>
    <mergeCell ref="E158:F158"/>
    <mergeCell ref="C143:D143"/>
    <mergeCell ref="A153:D153"/>
    <mergeCell ref="B154:M154"/>
    <mergeCell ref="A218:I218"/>
    <mergeCell ref="A185:D185"/>
    <mergeCell ref="C184:D184"/>
    <mergeCell ref="J242:K242"/>
    <mergeCell ref="B233:D233"/>
    <mergeCell ref="E235:F235"/>
    <mergeCell ref="E233:F233"/>
    <mergeCell ref="E238:F238"/>
    <mergeCell ref="E239:F239"/>
    <mergeCell ref="G233:H233"/>
    <mergeCell ref="A252:D252"/>
    <mergeCell ref="E252:F252"/>
    <mergeCell ref="E243:F243"/>
    <mergeCell ref="A243:D243"/>
    <mergeCell ref="A250:D251"/>
    <mergeCell ref="A249:M249"/>
    <mergeCell ref="L250:M251"/>
    <mergeCell ref="J243:K243"/>
    <mergeCell ref="J252:K252"/>
    <mergeCell ref="B241:D241"/>
    <mergeCell ref="E242:F242"/>
    <mergeCell ref="G237:H237"/>
    <mergeCell ref="J236:K236"/>
    <mergeCell ref="J237:K237"/>
    <mergeCell ref="G236:H236"/>
    <mergeCell ref="J239:K239"/>
    <mergeCell ref="B239:D239"/>
    <mergeCell ref="B260:D260"/>
    <mergeCell ref="E260:F260"/>
    <mergeCell ref="G260:H260"/>
    <mergeCell ref="E258:F258"/>
    <mergeCell ref="G258:H258"/>
    <mergeCell ref="E259:F259"/>
    <mergeCell ref="G259:H259"/>
    <mergeCell ref="C258:D258"/>
    <mergeCell ref="E237:F237"/>
    <mergeCell ref="G252:H252"/>
    <mergeCell ref="E254:F254"/>
    <mergeCell ref="G254:H254"/>
    <mergeCell ref="E253:F253"/>
    <mergeCell ref="G253:H253"/>
    <mergeCell ref="B237:D237"/>
    <mergeCell ref="E244:F244"/>
    <mergeCell ref="E250:H250"/>
    <mergeCell ref="E251:F251"/>
    <mergeCell ref="G251:H251"/>
    <mergeCell ref="A242:D242"/>
    <mergeCell ref="G239:H239"/>
    <mergeCell ref="L260:M260"/>
    <mergeCell ref="J259:K259"/>
    <mergeCell ref="J260:K260"/>
    <mergeCell ref="E255:F255"/>
    <mergeCell ref="G255:H255"/>
    <mergeCell ref="L262:M262"/>
    <mergeCell ref="L261:M261"/>
    <mergeCell ref="L259:M259"/>
    <mergeCell ref="J261:K261"/>
    <mergeCell ref="E261:F261"/>
    <mergeCell ref="G256:H256"/>
    <mergeCell ref="E256:F256"/>
    <mergeCell ref="L255:M255"/>
    <mergeCell ref="J255:K255"/>
    <mergeCell ref="L258:M258"/>
    <mergeCell ref="J256:K256"/>
    <mergeCell ref="E265:F265"/>
    <mergeCell ref="L265:M265"/>
    <mergeCell ref="G264:H264"/>
    <mergeCell ref="E263:F263"/>
    <mergeCell ref="G263:H263"/>
    <mergeCell ref="G262:H262"/>
    <mergeCell ref="G261:H261"/>
    <mergeCell ref="J262:K262"/>
    <mergeCell ref="E262:F262"/>
    <mergeCell ref="L263:M263"/>
    <mergeCell ref="J265:K265"/>
    <mergeCell ref="J263:K263"/>
    <mergeCell ref="L264:M264"/>
    <mergeCell ref="J264:K264"/>
    <mergeCell ref="E264:F264"/>
    <mergeCell ref="G265:H265"/>
    <mergeCell ref="L266:M266"/>
    <mergeCell ref="J266:K266"/>
    <mergeCell ref="G267:H267"/>
    <mergeCell ref="J269:K269"/>
    <mergeCell ref="L269:M269"/>
    <mergeCell ref="E273:F273"/>
    <mergeCell ref="G273:H273"/>
    <mergeCell ref="E269:F269"/>
    <mergeCell ref="G269:H269"/>
    <mergeCell ref="E268:F268"/>
    <mergeCell ref="E267:F267"/>
    <mergeCell ref="E270:F270"/>
    <mergeCell ref="E266:F266"/>
    <mergeCell ref="G266:H266"/>
    <mergeCell ref="G268:H268"/>
    <mergeCell ref="G270:H270"/>
    <mergeCell ref="J267:K267"/>
    <mergeCell ref="L267:M267"/>
    <mergeCell ref="J268:K268"/>
    <mergeCell ref="L273:M273"/>
    <mergeCell ref="L270:M270"/>
    <mergeCell ref="L268:M268"/>
    <mergeCell ref="J273:K273"/>
    <mergeCell ref="J270:K270"/>
    <mergeCell ref="J283:K283"/>
    <mergeCell ref="A274:D274"/>
    <mergeCell ref="E274:F274"/>
    <mergeCell ref="G274:H274"/>
    <mergeCell ref="E276:F276"/>
    <mergeCell ref="G276:H276"/>
    <mergeCell ref="E275:F275"/>
    <mergeCell ref="G275:H275"/>
    <mergeCell ref="J275:K275"/>
    <mergeCell ref="L281:M281"/>
    <mergeCell ref="L277:M277"/>
    <mergeCell ref="L280:M280"/>
    <mergeCell ref="J278:K278"/>
    <mergeCell ref="B275:D275"/>
    <mergeCell ref="L274:M274"/>
    <mergeCell ref="J274:K274"/>
    <mergeCell ref="E284:F284"/>
    <mergeCell ref="G284:H284"/>
    <mergeCell ref="E283:F283"/>
    <mergeCell ref="E277:F277"/>
    <mergeCell ref="G283:H283"/>
    <mergeCell ref="E281:F281"/>
    <mergeCell ref="G281:H281"/>
    <mergeCell ref="E282:F282"/>
    <mergeCell ref="J276:K276"/>
    <mergeCell ref="L282:M282"/>
    <mergeCell ref="J284:K284"/>
    <mergeCell ref="L283:M283"/>
    <mergeCell ref="E280:F280"/>
    <mergeCell ref="G280:H280"/>
    <mergeCell ref="A293:D293"/>
    <mergeCell ref="E293:F293"/>
    <mergeCell ref="B287:D287"/>
    <mergeCell ref="B288:D288"/>
    <mergeCell ref="G282:H282"/>
    <mergeCell ref="E290:F290"/>
    <mergeCell ref="A289:D289"/>
    <mergeCell ref="E289:F289"/>
    <mergeCell ref="E285:F285"/>
    <mergeCell ref="G285:H285"/>
    <mergeCell ref="J290:K290"/>
    <mergeCell ref="L290:M290"/>
    <mergeCell ref="J287:K287"/>
    <mergeCell ref="J288:K288"/>
    <mergeCell ref="L288:M288"/>
    <mergeCell ref="J289:K289"/>
    <mergeCell ref="L289:M289"/>
    <mergeCell ref="A290:D290"/>
    <mergeCell ref="G290:H290"/>
    <mergeCell ref="G289:H289"/>
    <mergeCell ref="E287:F287"/>
    <mergeCell ref="G287:H287"/>
    <mergeCell ref="E288:F288"/>
    <mergeCell ref="G288:H288"/>
    <mergeCell ref="L293:M293"/>
    <mergeCell ref="E292:F292"/>
    <mergeCell ref="J292:K292"/>
    <mergeCell ref="L292:M292"/>
    <mergeCell ref="G293:H293"/>
    <mergeCell ref="A301:D301"/>
    <mergeCell ref="E301:F301"/>
    <mergeCell ref="G301:H301"/>
    <mergeCell ref="A298:M298"/>
    <mergeCell ref="A299:D300"/>
    <mergeCell ref="G300:H300"/>
    <mergeCell ref="J293:K293"/>
    <mergeCell ref="E299:H299"/>
    <mergeCell ref="I299:K300"/>
    <mergeCell ref="L301:M301"/>
    <mergeCell ref="L299:M300"/>
    <mergeCell ref="E300:F300"/>
    <mergeCell ref="E302:F302"/>
    <mergeCell ref="G302:H302"/>
    <mergeCell ref="J302:K302"/>
    <mergeCell ref="L302:M302"/>
    <mergeCell ref="J301:K301"/>
    <mergeCell ref="L313:M313"/>
    <mergeCell ref="B314:D314"/>
    <mergeCell ref="E314:F314"/>
    <mergeCell ref="G314:H314"/>
    <mergeCell ref="J314:K314"/>
    <mergeCell ref="E313:F313"/>
    <mergeCell ref="G313:H313"/>
    <mergeCell ref="J313:K313"/>
    <mergeCell ref="E303:F303"/>
    <mergeCell ref="G303:H303"/>
    <mergeCell ref="J303:K303"/>
    <mergeCell ref="L303:M303"/>
    <mergeCell ref="E308:F308"/>
    <mergeCell ref="G308:H308"/>
    <mergeCell ref="J308:K308"/>
    <mergeCell ref="L308:M308"/>
    <mergeCell ref="E307:F307"/>
    <mergeCell ref="G307:H307"/>
    <mergeCell ref="G312:H312"/>
    <mergeCell ref="J312:K312"/>
    <mergeCell ref="L310:M310"/>
    <mergeCell ref="L311:M311"/>
    <mergeCell ref="L312:M312"/>
    <mergeCell ref="L306:M306"/>
    <mergeCell ref="J318:K318"/>
    <mergeCell ref="L314:M314"/>
    <mergeCell ref="L315:M315"/>
    <mergeCell ref="L317:M317"/>
    <mergeCell ref="L318:M318"/>
    <mergeCell ref="L316:M316"/>
    <mergeCell ref="J317:K317"/>
    <mergeCell ref="E315:F315"/>
    <mergeCell ref="G315:H315"/>
    <mergeCell ref="J315:K315"/>
    <mergeCell ref="E316:F316"/>
    <mergeCell ref="G316:H316"/>
    <mergeCell ref="J316:K316"/>
    <mergeCell ref="E317:F317"/>
    <mergeCell ref="G317:H317"/>
    <mergeCell ref="G318:H318"/>
    <mergeCell ref="E318:F318"/>
    <mergeCell ref="L327:M327"/>
    <mergeCell ref="L321:M321"/>
    <mergeCell ref="L320:M320"/>
    <mergeCell ref="L319:M319"/>
    <mergeCell ref="E320:F320"/>
    <mergeCell ref="G320:H320"/>
    <mergeCell ref="G321:H321"/>
    <mergeCell ref="J321:K321"/>
    <mergeCell ref="J320:K320"/>
    <mergeCell ref="E321:F321"/>
    <mergeCell ref="J319:K319"/>
    <mergeCell ref="E319:F319"/>
    <mergeCell ref="G319:H319"/>
    <mergeCell ref="E323:F323"/>
    <mergeCell ref="G324:H324"/>
    <mergeCell ref="G323:H323"/>
    <mergeCell ref="A338:M338"/>
    <mergeCell ref="A335:D335"/>
    <mergeCell ref="E335:F335"/>
    <mergeCell ref="G335:H335"/>
    <mergeCell ref="J335:K335"/>
    <mergeCell ref="E336:F336"/>
    <mergeCell ref="G336:H336"/>
    <mergeCell ref="J336:K336"/>
    <mergeCell ref="G334:H334"/>
    <mergeCell ref="L336:M336"/>
    <mergeCell ref="L334:M334"/>
    <mergeCell ref="L335:M335"/>
    <mergeCell ref="J334:K334"/>
    <mergeCell ref="B334:D334"/>
    <mergeCell ref="C259:D259"/>
    <mergeCell ref="B332:D332"/>
    <mergeCell ref="B333:D333"/>
    <mergeCell ref="A296:M296"/>
    <mergeCell ref="G328:H328"/>
    <mergeCell ref="J322:K322"/>
    <mergeCell ref="L328:M328"/>
    <mergeCell ref="G325:H325"/>
    <mergeCell ref="E334:F334"/>
    <mergeCell ref="J324:K324"/>
    <mergeCell ref="J325:K325"/>
    <mergeCell ref="J332:K332"/>
    <mergeCell ref="L332:M332"/>
    <mergeCell ref="L333:M333"/>
    <mergeCell ref="E322:F322"/>
    <mergeCell ref="G322:H322"/>
    <mergeCell ref="E325:F325"/>
    <mergeCell ref="L324:M324"/>
    <mergeCell ref="L322:M322"/>
    <mergeCell ref="J328:K328"/>
    <mergeCell ref="L323:M323"/>
    <mergeCell ref="E326:F326"/>
    <mergeCell ref="G326:H326"/>
    <mergeCell ref="C43:D43"/>
    <mergeCell ref="A35:D36"/>
    <mergeCell ref="B67:D67"/>
    <mergeCell ref="B62:D62"/>
    <mergeCell ref="A80:D81"/>
    <mergeCell ref="C106:D106"/>
    <mergeCell ref="C183:D183"/>
    <mergeCell ref="C151:D151"/>
    <mergeCell ref="C75:D75"/>
    <mergeCell ref="A77:D77"/>
    <mergeCell ref="A160:D160"/>
    <mergeCell ref="B163:D163"/>
    <mergeCell ref="B180:D180"/>
    <mergeCell ref="B178:D178"/>
    <mergeCell ref="C179:D179"/>
    <mergeCell ref="B176:D176"/>
    <mergeCell ref="B174:D174"/>
    <mergeCell ref="E231:F231"/>
    <mergeCell ref="G231:H231"/>
    <mergeCell ref="J231:K231"/>
    <mergeCell ref="L231:M231"/>
    <mergeCell ref="B240:D240"/>
    <mergeCell ref="E240:F240"/>
    <mergeCell ref="G240:H240"/>
    <mergeCell ref="J240:K240"/>
    <mergeCell ref="L240:M240"/>
    <mergeCell ref="E232:F232"/>
    <mergeCell ref="B232:D232"/>
    <mergeCell ref="B235:D235"/>
    <mergeCell ref="B234:D234"/>
    <mergeCell ref="B236:D236"/>
    <mergeCell ref="E236:F236"/>
    <mergeCell ref="G235:H235"/>
  </mergeCells>
  <phoneticPr fontId="26" type="noConversion"/>
  <pageMargins left="0.59055118110236227" right="0" top="0.19685039370078741" bottom="0.11811023622047245" header="0.19685039370078741" footer="0.11811023622047245"/>
  <pageSetup paperSize="5" scale="85" orientation="landscape" r:id="rId1"/>
  <headerFooter alignWithMargins="0">
    <oddFooter>&amp;LRF consolidé - Chiffrier modèle de consolidation - Consolidé&amp;R2021-12-22            &amp;P</oddFooter>
  </headerFooter>
  <rowBreaks count="8" manualBreakCount="8">
    <brk id="33" max="16383" man="1"/>
    <brk id="78" max="16383" man="1"/>
    <brk id="121" max="16383" man="1"/>
    <brk id="155" max="16383" man="1"/>
    <brk id="187" max="16383" man="1"/>
    <brk id="219" max="16383" man="1"/>
    <brk id="248" max="16383" man="1"/>
    <brk id="29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MATIÈRE (2)</vt:lpstr>
      <vt:lpstr>Nomenclature</vt:lpstr>
      <vt:lpstr>Municipalité</vt:lpstr>
      <vt:lpstr>Org. contrôlé A</vt:lpstr>
      <vt:lpstr>Org. contrôlé B</vt:lpstr>
      <vt:lpstr>Org. contrôlé C</vt:lpstr>
      <vt:lpstr>Org. contrôlé D</vt:lpstr>
      <vt:lpstr>Total org. contrôlés</vt:lpstr>
      <vt:lpstr>Consolidé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Chiffrier modèle de consolidation</dc:title>
  <dc:subject>Chiffrier de consolidation</dc:subject>
  <dc:creator>Ministère des Affaires municipales et de l'Habitation</dc:creator>
  <cp:lastModifiedBy>Durand, Marie-Li</cp:lastModifiedBy>
  <cp:lastPrinted>2023-01-17T16:14:07Z</cp:lastPrinted>
  <dcterms:created xsi:type="dcterms:W3CDTF">1999-12-07T19:57:36Z</dcterms:created>
  <dcterms:modified xsi:type="dcterms:W3CDTF">2023-02-07T20:13:50Z</dcterms:modified>
</cp:coreProperties>
</file>