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655" activeTab="0"/>
  </bookViews>
  <sheets>
    <sheet name="Détaillée" sheetId="1" r:id="rId1"/>
  </sheets>
  <definedNames>
    <definedName name="_xlnm.Print_Area" localSheetId="0">'Détaillée'!$A$1:$R$90</definedName>
  </definedNames>
  <calcPr fullCalcOnLoad="1"/>
</workbook>
</file>

<file path=xl/sharedStrings.xml><?xml version="1.0" encoding="utf-8"?>
<sst xmlns="http://schemas.openxmlformats.org/spreadsheetml/2006/main" count="104" uniqueCount="96">
  <si>
    <t>MESURE DE LA DÉPRÉCIATION NORMALE D'UN BÂTIMENT PAR LA TECHNIQUE DÉTAILLÉE</t>
  </si>
  <si>
    <t>Municipalité / matricule :</t>
  </si>
  <si>
    <t>Bâtiment visé :</t>
  </si>
  <si>
    <t>Durée de vie économique normale de ce groupe :</t>
  </si>
  <si>
    <t>Quantification de la dépréciation normale de chaque composante du bâtiment</t>
  </si>
  <si>
    <t>A</t>
  </si>
  <si>
    <t>B</t>
  </si>
  <si>
    <t>C</t>
  </si>
  <si>
    <t>D</t>
  </si>
  <si>
    <t>Renseignements pertinents et données de base</t>
  </si>
  <si>
    <t>Mesure détaillée de la dépréciation normale</t>
  </si>
  <si>
    <t>Blocs de composantes</t>
  </si>
  <si>
    <t>Coût neuf</t>
  </si>
  <si>
    <t>Durée de</t>
  </si>
  <si>
    <t>Réutilisation</t>
  </si>
  <si>
    <t>Âge</t>
  </si>
  <si>
    <t>Dépréciation normale</t>
  </si>
  <si>
    <t>($)</t>
  </si>
  <si>
    <t>Année</t>
  </si>
  <si>
    <t>%</t>
  </si>
  <si>
    <t>vie probable</t>
  </si>
  <si>
    <t>récupération</t>
  </si>
  <si>
    <t>apparent</t>
  </si>
  <si>
    <t>vie utile</t>
  </si>
  <si>
    <t>(ans)</t>
  </si>
  <si>
    <t>(%)</t>
  </si>
  <si>
    <t>*01</t>
  </si>
  <si>
    <t>Murs</t>
  </si>
  <si>
    <t>*02</t>
  </si>
  <si>
    <t>Assises, murs de fondations, muret</t>
  </si>
  <si>
    <t>*04</t>
  </si>
  <si>
    <t>Charpente</t>
  </si>
  <si>
    <t>*05</t>
  </si>
  <si>
    <t>Planchers, excavation du sous-sol</t>
  </si>
  <si>
    <t>*06</t>
  </si>
  <si>
    <t>Toit et drainage</t>
  </si>
  <si>
    <t>*07</t>
  </si>
  <si>
    <t>Finis de plancher</t>
  </si>
  <si>
    <t>*08</t>
  </si>
  <si>
    <t>Finis de plafond</t>
  </si>
  <si>
    <t>*09</t>
  </si>
  <si>
    <t>Électricité</t>
  </si>
  <si>
    <t>*10</t>
  </si>
  <si>
    <t>Protection</t>
  </si>
  <si>
    <t>*11</t>
  </si>
  <si>
    <t>Cloisons intérieures et ouvertures</t>
  </si>
  <si>
    <t>*12</t>
  </si>
  <si>
    <t>Plomberie</t>
  </si>
  <si>
    <t>*13</t>
  </si>
  <si>
    <t>Chauffage</t>
  </si>
  <si>
    <t>*14</t>
  </si>
  <si>
    <t>Climatisation</t>
  </si>
  <si>
    <t>*15</t>
  </si>
  <si>
    <t>Ventilation</t>
  </si>
  <si>
    <t>*16</t>
  </si>
  <si>
    <t>Ascenseurs et monte-charge</t>
  </si>
  <si>
    <t>*17</t>
  </si>
  <si>
    <t>Escaliers et échelles</t>
  </si>
  <si>
    <t>*18</t>
  </si>
  <si>
    <t>Divers et annexes</t>
  </si>
  <si>
    <t>Total pour l'ensemble du bâtiment</t>
  </si>
  <si>
    <t>Répartition selon la durée des composantes</t>
  </si>
  <si>
    <t>(courte durée)</t>
  </si>
  <si>
    <t>(longue durée)</t>
  </si>
  <si>
    <t>Autres biens immobiliers connexes au bâtiment</t>
  </si>
  <si>
    <t>*19</t>
  </si>
  <si>
    <t>Dépendances</t>
  </si>
  <si>
    <t>*20</t>
  </si>
  <si>
    <t>Améliorations d'emplacement</t>
  </si>
  <si>
    <t>*21</t>
  </si>
  <si>
    <t>Équipements et spécialités</t>
  </si>
  <si>
    <t>Total pour les autres biens immobiliers</t>
  </si>
  <si>
    <t>E : Année de rénovation estimée, en raison de l'absence de renseignements précis sur la date à laquelle elle a eu lieu</t>
  </si>
  <si>
    <t>C = composante dont la durée de vie probable est inférieure à la durée de vie économique normale du bâtiment (courte durée)</t>
  </si>
  <si>
    <t>L = composante dont la durée de vie probable est supérieure ou égale à la durée de vie économique normale du bâtiment (longue durée)</t>
  </si>
  <si>
    <r>
      <t>Rénovations</t>
    </r>
    <r>
      <rPr>
        <b/>
        <vertAlign val="superscript"/>
        <sz val="8"/>
        <color indexed="56"/>
        <rFont val="Arial"/>
        <family val="2"/>
      </rPr>
      <t>1</t>
    </r>
  </si>
  <si>
    <r>
      <t>C/L</t>
    </r>
    <r>
      <rPr>
        <b/>
        <vertAlign val="superscript"/>
        <sz val="8"/>
        <color indexed="56"/>
        <rFont val="Arial"/>
        <family val="2"/>
      </rPr>
      <t>2</t>
    </r>
  </si>
  <si>
    <t>Parement (murs et parapet)</t>
  </si>
  <si>
    <t>Portes piétonnes et fenêtres</t>
  </si>
  <si>
    <t>Portes de service</t>
  </si>
  <si>
    <t>Bâti (murs et parapet), isolant</t>
  </si>
  <si>
    <t>Planchers structuraux</t>
  </si>
  <si>
    <t>Dalle au sol</t>
  </si>
  <si>
    <t>Couverture, avant-toit et drainage</t>
  </si>
  <si>
    <t>Tablier</t>
  </si>
  <si>
    <t>Année de construction originelle :</t>
  </si>
  <si>
    <t>Année apparente du bâtiment :</t>
  </si>
  <si>
    <t>Section(s) visée(s) par le calcul :</t>
  </si>
  <si>
    <t>Groupe de référence du bâtiment visé :</t>
  </si>
  <si>
    <t>Année de référence au marché :</t>
  </si>
  <si>
    <t xml:space="preserve"> (selon le contenu de la fiche 2.4.1)</t>
  </si>
  <si>
    <t>Réf.</t>
  </si>
  <si>
    <t>P : Année résultant d'une pondération tenant simultanément compte de plusieurs sections du bâtiment ou de plusieurs rénovations à la même composante</t>
  </si>
  <si>
    <t>DBI-3 (2005/09)</t>
  </si>
  <si>
    <t>possibles ?</t>
  </si>
  <si>
    <t>Formulaire facultatif proposé par le MAMR</t>
  </si>
</sst>
</file>

<file path=xl/styles.xml><?xml version="1.0" encoding="utf-8"?>
<styleSheet xmlns="http://schemas.openxmlformats.org/spreadsheetml/2006/main">
  <numFmts count="3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"/>
    <numFmt numFmtId="173" formatCode="0&quot; ans&quot;"/>
    <numFmt numFmtId="174" formatCode="0.0%"/>
    <numFmt numFmtId="175" formatCode="#,##0.0"/>
    <numFmt numFmtId="176" formatCode="_ * #,##0.000_)\ &quot;$&quot;_ ;_ * \(#,##0.000\)\ &quot;$&quot;_ ;_ * &quot;-&quot;??_)\ &quot;$&quot;_ ;_ @_ "/>
    <numFmt numFmtId="177" formatCode="_ * #,##0.0_)\ &quot;$&quot;_ ;_ * \(#,##0.0\)\ &quot;$&quot;_ ;_ * &quot;-&quot;??_)\ &quot;$&quot;_ ;_ @_ "/>
    <numFmt numFmtId="178" formatCode="_ * #,##0_)\ &quot;$&quot;_ ;_ * \(#,##0\)\ &quot;$&quot;_ ;_ * &quot;-&quot;??_)\ &quot;$&quot;_ ;_ @_ "/>
    <numFmt numFmtId="179" formatCode="0.0"/>
    <numFmt numFmtId="180" formatCode="#,##0;;"/>
    <numFmt numFmtId="181" formatCode="#,##0\ &quot;$&quot;_-"/>
    <numFmt numFmtId="182" formatCode="#,##0.000"/>
    <numFmt numFmtId="183" formatCode="0.0_)%"/>
    <numFmt numFmtId="184" formatCode="0_)%"/>
    <numFmt numFmtId="185" formatCode="0&quot;  &quot;"/>
    <numFmt numFmtId="186" formatCode="#,##0\ [$$-C0C]_-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7"/>
      <color indexed="56"/>
      <name val="Arial"/>
      <family val="0"/>
    </font>
    <font>
      <b/>
      <sz val="11"/>
      <color indexed="56"/>
      <name val="Arial"/>
      <family val="2"/>
    </font>
    <font>
      <b/>
      <sz val="6"/>
      <color indexed="56"/>
      <name val="Arial"/>
      <family val="2"/>
    </font>
    <font>
      <sz val="6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56"/>
      </left>
      <right>
        <color indexed="63"/>
      </right>
      <top style="thin">
        <color indexed="18"/>
      </top>
      <bottom style="thin">
        <color indexed="18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47"/>
      </top>
      <bottom style="thick">
        <color indexed="47"/>
      </bottom>
    </border>
    <border>
      <left>
        <color indexed="63"/>
      </left>
      <right style="thick">
        <color indexed="47"/>
      </right>
      <top style="thick">
        <color indexed="47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 style="thick">
        <color indexed="47"/>
      </left>
      <right>
        <color indexed="63"/>
      </right>
      <top style="thick">
        <color indexed="47"/>
      </top>
      <bottom style="thick">
        <color indexed="47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 quotePrefix="1">
      <alignment horizontal="center"/>
      <protection hidden="1"/>
    </xf>
    <xf numFmtId="172" fontId="0" fillId="0" borderId="0" xfId="0" applyNumberFormat="1" applyBorder="1" applyAlignment="1" applyProtection="1">
      <alignment vertical="center"/>
      <protection hidden="1"/>
    </xf>
    <xf numFmtId="172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 applyProtection="1">
      <alignment horizontal="centerContinuous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Continuous" vertical="center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Continuous" vertical="center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9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9" fontId="7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9" fontId="0" fillId="2" borderId="0" xfId="19" applyFont="1" applyFill="1" applyBorder="1" applyAlignment="1" applyProtection="1">
      <alignment horizontal="center" vertical="top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 indent="1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/>
      <protection hidden="1"/>
    </xf>
    <xf numFmtId="168" fontId="17" fillId="2" borderId="0" xfId="0" applyNumberFormat="1" applyFont="1" applyFill="1" applyBorder="1" applyAlignment="1" applyProtection="1">
      <alignment/>
      <protection hidden="1"/>
    </xf>
    <xf numFmtId="174" fontId="17" fillId="2" borderId="0" xfId="0" applyNumberFormat="1" applyFont="1" applyFill="1" applyBorder="1" applyAlignment="1" applyProtection="1">
      <alignment horizontal="center"/>
      <protection hidden="1"/>
    </xf>
    <xf numFmtId="168" fontId="17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 quotePrefix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 quotePrefix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left" vertical="center" indent="1"/>
      <protection hidden="1"/>
    </xf>
    <xf numFmtId="0" fontId="19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alignment horizontal="left" vertical="center" indent="1"/>
      <protection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9" fontId="0" fillId="2" borderId="0" xfId="0" applyNumberFormat="1" applyFont="1" applyFill="1" applyBorder="1" applyAlignment="1" applyProtection="1">
      <alignment horizontal="right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/>
    </xf>
    <xf numFmtId="9" fontId="0" fillId="2" borderId="0" xfId="19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 quotePrefix="1">
      <alignment horizontal="center" vertical="center" wrapText="1"/>
      <protection hidden="1"/>
    </xf>
    <xf numFmtId="164" fontId="0" fillId="2" borderId="0" xfId="17" applyNumberForma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64" fontId="11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1" fillId="2" borderId="2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vertical="center"/>
      <protection hidden="1"/>
    </xf>
    <xf numFmtId="170" fontId="0" fillId="2" borderId="0" xfId="17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/>
      <protection hidden="1"/>
    </xf>
    <xf numFmtId="1" fontId="0" fillId="2" borderId="1" xfId="0" applyNumberForma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/>
      <protection hidden="1"/>
    </xf>
    <xf numFmtId="0" fontId="8" fillId="3" borderId="5" xfId="0" applyFont="1" applyFill="1" applyBorder="1" applyAlignment="1" applyProtection="1">
      <alignment horizontal="centerContinuous" vertical="center"/>
      <protection hidden="1"/>
    </xf>
    <xf numFmtId="0" fontId="9" fillId="3" borderId="5" xfId="0" applyFont="1" applyFill="1" applyBorder="1" applyAlignment="1" applyProtection="1">
      <alignment horizontal="centerContinuous" vertical="center"/>
      <protection hidden="1"/>
    </xf>
    <xf numFmtId="0" fontId="10" fillId="3" borderId="5" xfId="0" applyFont="1" applyFill="1" applyBorder="1" applyAlignment="1" applyProtection="1">
      <alignment horizontal="centerContinuous" vertical="center"/>
      <protection hidden="1"/>
    </xf>
    <xf numFmtId="0" fontId="14" fillId="3" borderId="6" xfId="0" applyFont="1" applyFill="1" applyBorder="1" applyAlignment="1" applyProtection="1">
      <alignment horizontal="centerContinuous"/>
      <protection hidden="1"/>
    </xf>
    <xf numFmtId="0" fontId="5" fillId="3" borderId="5" xfId="0" applyFont="1" applyFill="1" applyBorder="1" applyAlignment="1" applyProtection="1">
      <alignment horizontal="centerContinuous"/>
      <protection hidden="1"/>
    </xf>
    <xf numFmtId="0" fontId="3" fillId="3" borderId="5" xfId="0" applyFont="1" applyFill="1" applyBorder="1" applyAlignment="1" applyProtection="1">
      <alignment horizontal="centerContinuous"/>
      <protection hidden="1"/>
    </xf>
    <xf numFmtId="170" fontId="0" fillId="2" borderId="0" xfId="17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172" fontId="21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9" fontId="9" fillId="2" borderId="0" xfId="0" applyNumberFormat="1" applyFont="1" applyFill="1" applyBorder="1" applyAlignment="1" applyProtection="1">
      <alignment horizontal="center" vertical="center"/>
      <protection hidden="1"/>
    </xf>
    <xf numFmtId="164" fontId="9" fillId="2" borderId="0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Border="1" applyAlignment="1" applyProtection="1" quotePrefix="1">
      <alignment horizontal="center"/>
      <protection hidden="1"/>
    </xf>
    <xf numFmtId="1" fontId="11" fillId="2" borderId="0" xfId="0" applyNumberFormat="1" applyFont="1" applyFill="1" applyBorder="1" applyAlignment="1" applyProtection="1">
      <alignment horizontal="center"/>
      <protection hidden="1"/>
    </xf>
    <xf numFmtId="1" fontId="11" fillId="2" borderId="0" xfId="19" applyNumberFormat="1" applyFont="1" applyFill="1" applyBorder="1" applyAlignment="1" applyProtection="1">
      <alignment horizontal="center"/>
      <protection hidden="1"/>
    </xf>
    <xf numFmtId="3" fontId="11" fillId="2" borderId="0" xfId="17" applyNumberFormat="1" applyFont="1" applyFill="1" applyBorder="1" applyAlignment="1" applyProtection="1">
      <alignment horizontal="right"/>
      <protection hidden="1"/>
    </xf>
    <xf numFmtId="9" fontId="11" fillId="2" borderId="0" xfId="19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/>
      <protection hidden="1"/>
    </xf>
    <xf numFmtId="0" fontId="19" fillId="2" borderId="1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17" fillId="2" borderId="1" xfId="0" applyFont="1" applyFill="1" applyBorder="1" applyAlignment="1" applyProtection="1">
      <alignment/>
      <protection hidden="1"/>
    </xf>
    <xf numFmtId="0" fontId="11" fillId="2" borderId="1" xfId="0" applyFont="1" applyFill="1" applyBorder="1" applyAlignment="1" applyProtection="1">
      <alignment/>
      <protection hidden="1"/>
    </xf>
    <xf numFmtId="0" fontId="11" fillId="2" borderId="1" xfId="0" applyFont="1" applyFill="1" applyBorder="1" applyAlignment="1" applyProtection="1">
      <alignment/>
      <protection hidden="1"/>
    </xf>
    <xf numFmtId="0" fontId="13" fillId="2" borderId="2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5" fillId="2" borderId="10" xfId="0" applyFont="1" applyFill="1" applyBorder="1" applyAlignment="1" applyProtection="1">
      <alignment horizontal="centerContinuous"/>
      <protection hidden="1"/>
    </xf>
    <xf numFmtId="0" fontId="0" fillId="2" borderId="11" xfId="0" applyFill="1" applyBorder="1" applyAlignment="1" applyProtection="1">
      <alignment/>
      <protection hidden="1"/>
    </xf>
    <xf numFmtId="174" fontId="4" fillId="2" borderId="0" xfId="0" applyNumberFormat="1" applyFont="1" applyFill="1" applyBorder="1" applyAlignment="1" applyProtection="1">
      <alignment horizontal="centerContinuous" vertical="center"/>
      <protection hidden="1"/>
    </xf>
    <xf numFmtId="9" fontId="19" fillId="2" borderId="0" xfId="0" applyNumberFormat="1" applyFont="1" applyFill="1" applyBorder="1" applyAlignment="1" applyProtection="1">
      <alignment horizontal="right"/>
      <protection hidden="1"/>
    </xf>
    <xf numFmtId="49" fontId="11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9" fontId="11" fillId="2" borderId="0" xfId="0" applyNumberFormat="1" applyFont="1" applyFill="1" applyBorder="1" applyAlignment="1" applyProtection="1">
      <alignment horizontal="right"/>
      <protection hidden="1"/>
    </xf>
    <xf numFmtId="172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9" fontId="0" fillId="2" borderId="0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70" fontId="11" fillId="2" borderId="0" xfId="17" applyFont="1" applyFill="1" applyBorder="1" applyAlignment="1" applyProtection="1">
      <alignment horizontal="right"/>
      <protection hidden="1"/>
    </xf>
    <xf numFmtId="9" fontId="19" fillId="2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168" fontId="20" fillId="2" borderId="12" xfId="0" applyNumberFormat="1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/>
      <protection hidden="1"/>
    </xf>
    <xf numFmtId="0" fontId="21" fillId="3" borderId="2" xfId="0" applyFont="1" applyFill="1" applyBorder="1" applyAlignment="1" applyProtection="1">
      <alignment vertical="center"/>
      <protection hidden="1"/>
    </xf>
    <xf numFmtId="172" fontId="21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vertical="center"/>
      <protection hidden="1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9" fontId="9" fillId="3" borderId="2" xfId="0" applyNumberFormat="1" applyFont="1" applyFill="1" applyBorder="1" applyAlignment="1" applyProtection="1">
      <alignment horizontal="center" vertical="center"/>
      <protection hidden="1"/>
    </xf>
    <xf numFmtId="164" fontId="9" fillId="3" borderId="2" xfId="0" applyNumberFormat="1" applyFont="1" applyFill="1" applyBorder="1" applyAlignment="1" applyProtection="1">
      <alignment horizontal="center" vertical="center"/>
      <protection hidden="1"/>
    </xf>
    <xf numFmtId="183" fontId="11" fillId="2" borderId="0" xfId="0" applyNumberFormat="1" applyFont="1" applyFill="1" applyBorder="1" applyAlignment="1" applyProtection="1">
      <alignment/>
      <protection hidden="1"/>
    </xf>
    <xf numFmtId="164" fontId="23" fillId="2" borderId="0" xfId="0" applyNumberFormat="1" applyFont="1" applyFill="1" applyBorder="1" applyAlignment="1" applyProtection="1">
      <alignment horizontal="center" vertical="center"/>
      <protection hidden="1"/>
    </xf>
    <xf numFmtId="174" fontId="4" fillId="2" borderId="0" xfId="0" applyNumberFormat="1" applyFont="1" applyFill="1" applyBorder="1" applyAlignment="1" applyProtection="1">
      <alignment horizontal="center" vertical="center"/>
      <protection hidden="1"/>
    </xf>
    <xf numFmtId="9" fontId="0" fillId="2" borderId="0" xfId="19" applyFont="1" applyFill="1" applyBorder="1" applyAlignment="1" applyProtection="1">
      <alignment horizontal="center" vertical="center"/>
      <protection hidden="1"/>
    </xf>
    <xf numFmtId="168" fontId="23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right" vertical="center"/>
      <protection hidden="1"/>
    </xf>
    <xf numFmtId="1" fontId="0" fillId="4" borderId="13" xfId="0" applyNumberFormat="1" applyFont="1" applyFill="1" applyBorder="1" applyAlignment="1" applyProtection="1" quotePrefix="1">
      <alignment horizontal="right" indent="1"/>
      <protection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3" fontId="11" fillId="2" borderId="0" xfId="0" applyNumberFormat="1" applyFont="1" applyFill="1" applyBorder="1" applyAlignment="1" applyProtection="1">
      <alignment horizontal="right"/>
      <protection hidden="1"/>
    </xf>
    <xf numFmtId="3" fontId="11" fillId="2" borderId="0" xfId="0" applyNumberFormat="1" applyFont="1" applyFill="1" applyBorder="1" applyAlignment="1" applyProtection="1" quotePrefix="1">
      <alignment horizontal="right"/>
      <protection hidden="1"/>
    </xf>
    <xf numFmtId="172" fontId="11" fillId="2" borderId="0" xfId="0" applyNumberFormat="1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9" fontId="11" fillId="2" borderId="0" xfId="0" applyNumberFormat="1" applyFont="1" applyFill="1" applyBorder="1" applyAlignment="1" applyProtection="1">
      <alignment horizontal="center" vertical="center"/>
      <protection hidden="1"/>
    </xf>
    <xf numFmtId="1" fontId="11" fillId="2" borderId="0" xfId="0" applyNumberFormat="1" applyFont="1" applyFill="1" applyBorder="1" applyAlignment="1" applyProtection="1">
      <alignment horizontal="center" vertical="center"/>
      <protection hidden="1"/>
    </xf>
    <xf numFmtId="49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19" fillId="2" borderId="3" xfId="0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right" vertical="center"/>
      <protection hidden="1"/>
    </xf>
    <xf numFmtId="0" fontId="0" fillId="2" borderId="14" xfId="0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/>
      <protection hidden="1"/>
    </xf>
    <xf numFmtId="0" fontId="15" fillId="2" borderId="16" xfId="0" applyFont="1" applyFill="1" applyBorder="1" applyAlignment="1" applyProtection="1">
      <alignment vertical="center"/>
      <protection hidden="1"/>
    </xf>
    <xf numFmtId="0" fontId="3" fillId="2" borderId="16" xfId="0" applyFont="1" applyFill="1" applyBorder="1" applyAlignment="1" applyProtection="1">
      <alignment horizontal="centerContinuous"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17" fillId="2" borderId="16" xfId="0" applyFont="1" applyFill="1" applyBorder="1" applyAlignment="1" applyProtection="1">
      <alignment horizontal="centerContinuous"/>
      <protection hidden="1"/>
    </xf>
    <xf numFmtId="0" fontId="11" fillId="2" borderId="17" xfId="0" applyFont="1" applyFill="1" applyBorder="1" applyAlignment="1" applyProtection="1">
      <alignment horizontal="left" vertical="center" indent="1"/>
      <protection hidden="1"/>
    </xf>
    <xf numFmtId="3" fontId="0" fillId="4" borderId="18" xfId="0" applyNumberFormat="1" applyFont="1" applyFill="1" applyBorder="1" applyAlignment="1" applyProtection="1">
      <alignment horizontal="right"/>
      <protection locked="0"/>
    </xf>
    <xf numFmtId="1" fontId="0" fillId="4" borderId="18" xfId="0" applyNumberFormat="1" applyFont="1" applyFill="1" applyBorder="1" applyAlignment="1" applyProtection="1">
      <alignment horizontal="right"/>
      <protection locked="0"/>
    </xf>
    <xf numFmtId="1" fontId="1" fillId="4" borderId="18" xfId="0" applyNumberFormat="1" applyFont="1" applyFill="1" applyBorder="1" applyAlignment="1" applyProtection="1">
      <alignment horizontal="right"/>
      <protection locked="0"/>
    </xf>
    <xf numFmtId="184" fontId="0" fillId="4" borderId="18" xfId="0" applyNumberFormat="1" applyFont="1" applyFill="1" applyBorder="1" applyAlignment="1" applyProtection="1">
      <alignment horizontal="right"/>
      <protection locked="0"/>
    </xf>
    <xf numFmtId="1" fontId="1" fillId="4" borderId="18" xfId="0" applyNumberFormat="1" applyFont="1" applyFill="1" applyBorder="1" applyAlignment="1" applyProtection="1">
      <alignment horizontal="center"/>
      <protection hidden="1"/>
    </xf>
    <xf numFmtId="1" fontId="0" fillId="4" borderId="18" xfId="0" applyNumberFormat="1" applyFont="1" applyFill="1" applyBorder="1" applyAlignment="1" applyProtection="1">
      <alignment horizontal="right" indent="2"/>
      <protection locked="0"/>
    </xf>
    <xf numFmtId="0" fontId="0" fillId="4" borderId="18" xfId="0" applyFont="1" applyFill="1" applyBorder="1" applyAlignment="1" applyProtection="1">
      <alignment horizontal="center"/>
      <protection hidden="1"/>
    </xf>
    <xf numFmtId="49" fontId="0" fillId="4" borderId="18" xfId="0" applyNumberFormat="1" applyFont="1" applyFill="1" applyBorder="1" applyAlignment="1" applyProtection="1">
      <alignment horizontal="center"/>
      <protection locked="0"/>
    </xf>
    <xf numFmtId="1" fontId="0" fillId="4" borderId="18" xfId="0" applyNumberFormat="1" applyFont="1" applyFill="1" applyBorder="1" applyAlignment="1" applyProtection="1" quotePrefix="1">
      <alignment horizontal="right" indent="1"/>
      <protection hidden="1"/>
    </xf>
    <xf numFmtId="1" fontId="0" fillId="4" borderId="18" xfId="0" applyNumberFormat="1" applyFont="1" applyFill="1" applyBorder="1" applyAlignment="1" applyProtection="1">
      <alignment horizontal="right" indent="1"/>
      <protection hidden="1"/>
    </xf>
    <xf numFmtId="1" fontId="0" fillId="4" borderId="18" xfId="19" applyNumberFormat="1" applyFont="1" applyFill="1" applyBorder="1" applyAlignment="1" applyProtection="1">
      <alignment horizontal="right" indent="1"/>
      <protection hidden="1"/>
    </xf>
    <xf numFmtId="3" fontId="0" fillId="4" borderId="18" xfId="17" applyNumberFormat="1" applyFont="1" applyFill="1" applyBorder="1" applyAlignment="1" applyProtection="1">
      <alignment horizontal="right"/>
      <protection hidden="1"/>
    </xf>
    <xf numFmtId="1" fontId="0" fillId="4" borderId="19" xfId="0" applyNumberFormat="1" applyFont="1" applyFill="1" applyBorder="1" applyAlignment="1" applyProtection="1" quotePrefix="1">
      <alignment horizontal="right" indent="1"/>
      <protection hidden="1"/>
    </xf>
    <xf numFmtId="1" fontId="0" fillId="4" borderId="19" xfId="0" applyNumberFormat="1" applyFont="1" applyFill="1" applyBorder="1" applyAlignment="1" applyProtection="1">
      <alignment horizontal="right" indent="1"/>
      <protection hidden="1"/>
    </xf>
    <xf numFmtId="1" fontId="0" fillId="4" borderId="19" xfId="19" applyNumberFormat="1" applyFont="1" applyFill="1" applyBorder="1" applyAlignment="1" applyProtection="1">
      <alignment horizontal="right" indent="1"/>
      <protection hidden="1"/>
    </xf>
    <xf numFmtId="3" fontId="0" fillId="4" borderId="19" xfId="17" applyNumberFormat="1" applyFont="1" applyFill="1" applyBorder="1" applyAlignment="1" applyProtection="1">
      <alignment horizontal="right"/>
      <protection hidden="1"/>
    </xf>
    <xf numFmtId="3" fontId="0" fillId="4" borderId="13" xfId="0" applyNumberFormat="1" applyFont="1" applyFill="1" applyBorder="1" applyAlignment="1" applyProtection="1">
      <alignment horizontal="right"/>
      <protection locked="0"/>
    </xf>
    <xf numFmtId="0" fontId="0" fillId="4" borderId="13" xfId="0" applyFont="1" applyFill="1" applyBorder="1" applyAlignment="1" applyProtection="1">
      <alignment horizontal="right"/>
      <protection locked="0"/>
    </xf>
    <xf numFmtId="0" fontId="1" fillId="4" borderId="13" xfId="0" applyFont="1" applyFill="1" applyBorder="1" applyAlignment="1" applyProtection="1">
      <alignment horizontal="right"/>
      <protection locked="0"/>
    </xf>
    <xf numFmtId="184" fontId="0" fillId="4" borderId="13" xfId="0" applyNumberFormat="1" applyFont="1" applyFill="1" applyBorder="1" applyAlignment="1" applyProtection="1">
      <alignment horizontal="right"/>
      <protection locked="0"/>
    </xf>
    <xf numFmtId="0" fontId="1" fillId="4" borderId="13" xfId="0" applyFont="1" applyFill="1" applyBorder="1" applyAlignment="1" applyProtection="1">
      <alignment horizontal="center"/>
      <protection hidden="1"/>
    </xf>
    <xf numFmtId="1" fontId="0" fillId="4" borderId="13" xfId="0" applyNumberFormat="1" applyFont="1" applyFill="1" applyBorder="1" applyAlignment="1" applyProtection="1">
      <alignment horizontal="right" indent="2"/>
      <protection locked="0"/>
    </xf>
    <xf numFmtId="0" fontId="0" fillId="4" borderId="13" xfId="0" applyFont="1" applyFill="1" applyBorder="1" applyAlignment="1" applyProtection="1">
      <alignment horizontal="center"/>
      <protection hidden="1"/>
    </xf>
    <xf numFmtId="49" fontId="0" fillId="4" borderId="13" xfId="0" applyNumberFormat="1" applyFont="1" applyFill="1" applyBorder="1" applyAlignment="1" applyProtection="1">
      <alignment horizontal="center"/>
      <protection locked="0"/>
    </xf>
    <xf numFmtId="1" fontId="0" fillId="4" borderId="13" xfId="0" applyNumberFormat="1" applyFont="1" applyFill="1" applyBorder="1" applyAlignment="1" applyProtection="1">
      <alignment horizontal="right" indent="1"/>
      <protection hidden="1"/>
    </xf>
    <xf numFmtId="1" fontId="0" fillId="4" borderId="13" xfId="19" applyNumberFormat="1" applyFont="1" applyFill="1" applyBorder="1" applyAlignment="1" applyProtection="1">
      <alignment horizontal="right" indent="1"/>
      <protection hidden="1"/>
    </xf>
    <xf numFmtId="3" fontId="0" fillId="4" borderId="13" xfId="17" applyNumberFormat="1" applyFont="1" applyFill="1" applyBorder="1" applyAlignment="1" applyProtection="1">
      <alignment horizontal="right"/>
      <protection hidden="1"/>
    </xf>
    <xf numFmtId="3" fontId="0" fillId="4" borderId="0" xfId="17" applyNumberFormat="1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184" fontId="0" fillId="4" borderId="0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right" indent="2"/>
      <protection locked="0"/>
    </xf>
    <xf numFmtId="0" fontId="0" fillId="4" borderId="0" xfId="0" applyFont="1" applyFill="1" applyBorder="1" applyAlignment="1" applyProtection="1">
      <alignment horizontal="center"/>
      <protection hidden="1"/>
    </xf>
    <xf numFmtId="49" fontId="0" fillId="4" borderId="0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ont="1" applyFill="1" applyBorder="1" applyAlignment="1" applyProtection="1" quotePrefix="1">
      <alignment horizontal="right" indent="1"/>
      <protection hidden="1"/>
    </xf>
    <xf numFmtId="1" fontId="0" fillId="4" borderId="0" xfId="0" applyNumberFormat="1" applyFont="1" applyFill="1" applyBorder="1" applyAlignment="1" applyProtection="1">
      <alignment horizontal="right" indent="1"/>
      <protection hidden="1"/>
    </xf>
    <xf numFmtId="1" fontId="0" fillId="4" borderId="0" xfId="19" applyNumberFormat="1" applyFont="1" applyFill="1" applyBorder="1" applyAlignment="1" applyProtection="1">
      <alignment horizontal="right" indent="1"/>
      <protection hidden="1"/>
    </xf>
    <xf numFmtId="3" fontId="0" fillId="4" borderId="0" xfId="17" applyNumberFormat="1" applyFont="1" applyFill="1" applyBorder="1" applyAlignment="1" applyProtection="1">
      <alignment horizontal="right"/>
      <protection hidden="1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center"/>
      <protection hidden="1"/>
    </xf>
    <xf numFmtId="1" fontId="0" fillId="0" borderId="13" xfId="0" applyNumberFormat="1" applyFont="1" applyFill="1" applyBorder="1" applyAlignment="1" applyProtection="1">
      <alignment horizontal="right" indent="2"/>
      <protection locked="0"/>
    </xf>
    <xf numFmtId="0" fontId="0" fillId="0" borderId="13" xfId="0" applyFont="1" applyFill="1" applyBorder="1" applyAlignment="1" applyProtection="1">
      <alignment horizontal="center"/>
      <protection hidden="1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0" xfId="1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 indent="2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19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184" fontId="0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center" wrapText="1"/>
      <protection hidden="1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3" fontId="0" fillId="2" borderId="0" xfId="0" applyNumberFormat="1" applyFont="1" applyFill="1" applyBorder="1" applyAlignment="1" applyProtection="1" quotePrefix="1">
      <alignment horizontal="right"/>
      <protection hidden="1"/>
    </xf>
    <xf numFmtId="0" fontId="0" fillId="2" borderId="0" xfId="0" applyFont="1" applyFill="1" applyBorder="1" applyAlignment="1" applyProtection="1">
      <alignment horizontal="right" wrapText="1"/>
      <protection hidden="1"/>
    </xf>
    <xf numFmtId="0" fontId="1" fillId="2" borderId="0" xfId="0" applyFont="1" applyFill="1" applyBorder="1" applyAlignment="1" applyProtection="1">
      <alignment horizontal="right" wrapText="1"/>
      <protection hidden="1"/>
    </xf>
    <xf numFmtId="9" fontId="0" fillId="2" borderId="0" xfId="0" applyNumberFormat="1" applyFont="1" applyFill="1" applyBorder="1" applyAlignment="1" applyProtection="1">
      <alignment horizontal="right" wrapText="1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49" fontId="0" fillId="2" borderId="0" xfId="0" applyNumberFormat="1" applyFont="1" applyFill="1" applyBorder="1" applyAlignment="1" applyProtection="1" quotePrefix="1">
      <alignment horizontal="center"/>
      <protection hidden="1"/>
    </xf>
    <xf numFmtId="1" fontId="0" fillId="2" borderId="0" xfId="0" applyNumberFormat="1" applyFont="1" applyFill="1" applyBorder="1" applyAlignment="1" applyProtection="1" quotePrefix="1">
      <alignment horizontal="center"/>
      <protection hidden="1"/>
    </xf>
    <xf numFmtId="1" fontId="0" fillId="2" borderId="0" xfId="19" applyNumberFormat="1" applyFont="1" applyFill="1" applyBorder="1" applyAlignment="1" applyProtection="1">
      <alignment horizontal="center"/>
      <protection hidden="1"/>
    </xf>
    <xf numFmtId="3" fontId="0" fillId="2" borderId="0" xfId="17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1" fontId="0" fillId="4" borderId="0" xfId="0" applyNumberFormat="1" applyFont="1" applyFill="1" applyBorder="1" applyAlignment="1" applyProtection="1">
      <alignment horizontal="right"/>
      <protection locked="0"/>
    </xf>
    <xf numFmtId="1" fontId="1" fillId="4" borderId="0" xfId="0" applyNumberFormat="1" applyFont="1" applyFill="1" applyBorder="1" applyAlignment="1" applyProtection="1">
      <alignment horizontal="right"/>
      <protection locked="0"/>
    </xf>
    <xf numFmtId="1" fontId="1" fillId="4" borderId="0" xfId="0" applyNumberFormat="1" applyFont="1" applyFill="1" applyBorder="1" applyAlignment="1" applyProtection="1">
      <alignment horizontal="center"/>
      <protection hidden="1"/>
    </xf>
    <xf numFmtId="183" fontId="7" fillId="4" borderId="20" xfId="0" applyNumberFormat="1" applyFont="1" applyFill="1" applyBorder="1" applyAlignment="1" applyProtection="1">
      <alignment horizontal="center" vertical="center"/>
      <protection hidden="1"/>
    </xf>
    <xf numFmtId="181" fontId="7" fillId="4" borderId="21" xfId="0" applyNumberFormat="1" applyFont="1" applyFill="1" applyBorder="1" applyAlignment="1" applyProtection="1">
      <alignment horizontal="center" vertical="center"/>
      <protection hidden="1"/>
    </xf>
    <xf numFmtId="172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84" fontId="0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hidden="1"/>
    </xf>
    <xf numFmtId="1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1" fontId="0" fillId="4" borderId="18" xfId="0" applyNumberFormat="1" applyFont="1" applyFill="1" applyBorder="1" applyAlignment="1" applyProtection="1" quotePrefix="1">
      <alignment horizontal="center"/>
      <protection hidden="1"/>
    </xf>
    <xf numFmtId="1" fontId="0" fillId="4" borderId="18" xfId="19" applyNumberFormat="1" applyFont="1" applyFill="1" applyBorder="1" applyAlignment="1" applyProtection="1">
      <alignment horizontal="center"/>
      <protection hidden="1"/>
    </xf>
    <xf numFmtId="17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84" fontId="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0" fillId="4" borderId="0" xfId="0" applyNumberFormat="1" applyFont="1" applyFill="1" applyBorder="1" applyAlignment="1" applyProtection="1" quotePrefix="1">
      <alignment horizontal="center"/>
      <protection hidden="1"/>
    </xf>
    <xf numFmtId="1" fontId="0" fillId="4" borderId="13" xfId="19" applyNumberFormat="1" applyFont="1" applyFill="1" applyBorder="1" applyAlignment="1" applyProtection="1">
      <alignment horizontal="center"/>
      <protection hidden="1"/>
    </xf>
    <xf numFmtId="186" fontId="7" fillId="4" borderId="0" xfId="0" applyNumberFormat="1" applyFont="1" applyFill="1" applyBorder="1" applyAlignment="1" applyProtection="1">
      <alignment vertical="center"/>
      <protection hidden="1"/>
    </xf>
    <xf numFmtId="186" fontId="7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vertical="center"/>
    </xf>
    <xf numFmtId="183" fontId="7" fillId="2" borderId="0" xfId="0" applyNumberFormat="1" applyFont="1" applyFill="1" applyBorder="1" applyAlignment="1" applyProtection="1">
      <alignment horizontal="center" vertical="center"/>
      <protection hidden="1"/>
    </xf>
    <xf numFmtId="181" fontId="7" fillId="2" borderId="0" xfId="0" applyNumberFormat="1" applyFont="1" applyFill="1" applyBorder="1" applyAlignment="1" applyProtection="1">
      <alignment horizontal="center" vertical="center"/>
      <protection hidden="1"/>
    </xf>
    <xf numFmtId="164" fontId="7" fillId="2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" fontId="0" fillId="4" borderId="22" xfId="0" applyNumberFormat="1" applyFont="1" applyFill="1" applyBorder="1" applyAlignment="1" applyProtection="1">
      <alignment horizontal="center" vertical="center"/>
      <protection locked="0"/>
    </xf>
    <xf numFmtId="1" fontId="0" fillId="4" borderId="23" xfId="0" applyNumberFormat="1" applyFont="1" applyFill="1" applyBorder="1" applyAlignment="1" applyProtection="1">
      <alignment horizontal="center" vertical="center"/>
      <protection locked="0"/>
    </xf>
    <xf numFmtId="0" fontId="0" fillId="4" borderId="24" xfId="0" applyNumberFormat="1" applyFont="1" applyFill="1" applyBorder="1" applyAlignment="1" applyProtection="1">
      <alignment horizontal="center" vertical="center"/>
      <protection locked="0"/>
    </xf>
    <xf numFmtId="173" fontId="0" fillId="4" borderId="22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right" vertical="center" indent="1"/>
      <protection hidden="1"/>
    </xf>
    <xf numFmtId="0" fontId="11" fillId="2" borderId="0" xfId="0" applyFont="1" applyFill="1" applyBorder="1" applyAlignment="1" applyProtection="1">
      <alignment horizontal="left" vertical="center" indent="1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4" fontId="7" fillId="4" borderId="18" xfId="0" applyNumberFormat="1" applyFont="1" applyFill="1" applyBorder="1" applyAlignment="1" applyProtection="1">
      <alignment horizontal="right" vertical="center"/>
      <protection hidden="1"/>
    </xf>
    <xf numFmtId="0" fontId="7" fillId="0" borderId="18" xfId="0" applyFont="1" applyBorder="1" applyAlignment="1">
      <alignment vertical="center"/>
    </xf>
    <xf numFmtId="164" fontId="0" fillId="4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/>
    </xf>
    <xf numFmtId="0" fontId="0" fillId="4" borderId="18" xfId="0" applyFont="1" applyFill="1" applyBorder="1" applyAlignment="1" applyProtection="1">
      <alignment horizontal="left" vertical="center" indent="1"/>
      <protection locked="0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wrapText="1"/>
      <protection hidden="1"/>
    </xf>
    <xf numFmtId="183" fontId="0" fillId="4" borderId="13" xfId="0" applyNumberFormat="1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4" borderId="18" xfId="0" applyFont="1" applyFill="1" applyBorder="1" applyAlignment="1" applyProtection="1">
      <alignment horizontal="left" vertical="center" indent="1"/>
      <protection locked="0"/>
    </xf>
    <xf numFmtId="164" fontId="0" fillId="4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18" xfId="0" applyFont="1" applyBorder="1" applyAlignment="1">
      <alignment/>
    </xf>
    <xf numFmtId="0" fontId="0" fillId="4" borderId="22" xfId="0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hidden="1"/>
    </xf>
    <xf numFmtId="183" fontId="0" fillId="4" borderId="18" xfId="0" applyNumberFormat="1" applyFont="1" applyFill="1" applyBorder="1" applyAlignment="1" applyProtection="1">
      <alignment/>
      <protection hidden="1"/>
    </xf>
    <xf numFmtId="0" fontId="0" fillId="4" borderId="18" xfId="0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6" fillId="2" borderId="1" xfId="0" applyFont="1" applyFill="1" applyBorder="1" applyAlignment="1" applyProtection="1">
      <alignment horizontal="lef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center"/>
      <protection hidden="1"/>
    </xf>
    <xf numFmtId="0" fontId="13" fillId="2" borderId="27" xfId="0" applyFont="1" applyFill="1" applyBorder="1" applyAlignment="1" applyProtection="1">
      <alignment horizontal="right" inden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10</xdr:row>
      <xdr:rowOff>0</xdr:rowOff>
    </xdr:from>
    <xdr:ext cx="85725" cy="514350"/>
    <xdr:sp>
      <xdr:nvSpPr>
        <xdr:cNvPr id="1" name="TextBox 1"/>
        <xdr:cNvSpPr txBox="1">
          <a:spLocks noChangeArrowheads="1"/>
        </xdr:cNvSpPr>
      </xdr:nvSpPr>
      <xdr:spPr>
        <a:xfrm>
          <a:off x="3400425" y="21050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6</xdr:col>
      <xdr:colOff>180975</xdr:colOff>
      <xdr:row>10</xdr:row>
      <xdr:rowOff>0</xdr:rowOff>
    </xdr:from>
    <xdr:ext cx="85725" cy="514350"/>
    <xdr:sp>
      <xdr:nvSpPr>
        <xdr:cNvPr id="2" name="TextBox 2"/>
        <xdr:cNvSpPr txBox="1">
          <a:spLocks noChangeArrowheads="1"/>
        </xdr:cNvSpPr>
      </xdr:nvSpPr>
      <xdr:spPr>
        <a:xfrm>
          <a:off x="3400425" y="21050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16</xdr:col>
      <xdr:colOff>0</xdr:colOff>
      <xdr:row>0</xdr:row>
      <xdr:rowOff>38100</xdr:rowOff>
    </xdr:from>
    <xdr:to>
      <xdr:col>16</xdr:col>
      <xdr:colOff>323850</xdr:colOff>
      <xdr:row>0</xdr:row>
      <xdr:rowOff>200025</xdr:rowOff>
    </xdr:to>
    <xdr:sp>
      <xdr:nvSpPr>
        <xdr:cNvPr id="3" name="TextBox 81"/>
        <xdr:cNvSpPr txBox="1">
          <a:spLocks noChangeArrowheads="1"/>
        </xdr:cNvSpPr>
      </xdr:nvSpPr>
      <xdr:spPr>
        <a:xfrm>
          <a:off x="7534275" y="38100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Réf.  : </a:t>
          </a:r>
        </a:p>
      </xdr:txBody>
    </xdr:sp>
    <xdr:clientData/>
  </xdr:twoCellAnchor>
  <xdr:twoCellAnchor>
    <xdr:from>
      <xdr:col>5</xdr:col>
      <xdr:colOff>200025</xdr:colOff>
      <xdr:row>61</xdr:row>
      <xdr:rowOff>38100</xdr:rowOff>
    </xdr:from>
    <xdr:to>
      <xdr:col>6</xdr:col>
      <xdr:colOff>219075</xdr:colOff>
      <xdr:row>61</xdr:row>
      <xdr:rowOff>247650</xdr:rowOff>
    </xdr:to>
    <xdr:sp>
      <xdr:nvSpPr>
        <xdr:cNvPr id="4" name="TextBox 82"/>
        <xdr:cNvSpPr txBox="1">
          <a:spLocks noChangeArrowheads="1"/>
        </xdr:cNvSpPr>
      </xdr:nvSpPr>
      <xdr:spPr>
        <a:xfrm>
          <a:off x="2647950" y="10839450"/>
          <a:ext cx="790575" cy="209550"/>
        </a:xfrm>
        <a:prstGeom prst="rect">
          <a:avLst/>
        </a:prstGeom>
        <a:solidFill>
          <a:srgbClr val="FFCC99"/>
        </a:solidFill>
        <a:ln w="317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</a:t>
          </a:r>
          <a:r>
            <a:rPr lang="en-US" cap="none" sz="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: Année estimée
</a:t>
          </a:r>
          <a:r>
            <a:rPr lang="en-US" cap="none" sz="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P</a:t>
          </a:r>
          <a:r>
            <a:rPr lang="en-US" cap="none" sz="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: Année pondérée</a:t>
          </a:r>
        </a:p>
      </xdr:txBody>
    </xdr:sp>
    <xdr:clientData/>
  </xdr:twoCellAnchor>
  <xdr:twoCellAnchor>
    <xdr:from>
      <xdr:col>7</xdr:col>
      <xdr:colOff>66675</xdr:colOff>
      <xdr:row>61</xdr:row>
      <xdr:rowOff>0</xdr:rowOff>
    </xdr:from>
    <xdr:to>
      <xdr:col>7</xdr:col>
      <xdr:colOff>66675</xdr:colOff>
      <xdr:row>61</xdr:row>
      <xdr:rowOff>152400</xdr:rowOff>
    </xdr:to>
    <xdr:sp>
      <xdr:nvSpPr>
        <xdr:cNvPr id="5" name="Line 85"/>
        <xdr:cNvSpPr>
          <a:spLocks/>
        </xdr:cNvSpPr>
      </xdr:nvSpPr>
      <xdr:spPr>
        <a:xfrm flipH="1" flipV="1">
          <a:off x="3657600" y="10801350"/>
          <a:ext cx="0" cy="15240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61</xdr:row>
      <xdr:rowOff>161925</xdr:rowOff>
    </xdr:from>
    <xdr:to>
      <xdr:col>7</xdr:col>
      <xdr:colOff>66675</xdr:colOff>
      <xdr:row>61</xdr:row>
      <xdr:rowOff>161925</xdr:rowOff>
    </xdr:to>
    <xdr:sp>
      <xdr:nvSpPr>
        <xdr:cNvPr id="6" name="Line 86"/>
        <xdr:cNvSpPr>
          <a:spLocks/>
        </xdr:cNvSpPr>
      </xdr:nvSpPr>
      <xdr:spPr>
        <a:xfrm flipH="1">
          <a:off x="3448050" y="10963275"/>
          <a:ext cx="209550" cy="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61</xdr:row>
      <xdr:rowOff>47625</xdr:rowOff>
    </xdr:from>
    <xdr:to>
      <xdr:col>12</xdr:col>
      <xdr:colOff>295275</xdr:colOff>
      <xdr:row>61</xdr:row>
      <xdr:rowOff>247650</xdr:rowOff>
    </xdr:to>
    <xdr:sp>
      <xdr:nvSpPr>
        <xdr:cNvPr id="7" name="TextBox 87"/>
        <xdr:cNvSpPr txBox="1">
          <a:spLocks noChangeArrowheads="1"/>
        </xdr:cNvSpPr>
      </xdr:nvSpPr>
      <xdr:spPr>
        <a:xfrm>
          <a:off x="5010150" y="10848975"/>
          <a:ext cx="419100" cy="200025"/>
        </a:xfrm>
        <a:prstGeom prst="rect">
          <a:avLst/>
        </a:prstGeom>
        <a:solidFill>
          <a:srgbClr val="FFCC99"/>
        </a:solidFill>
        <a:ln w="317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O : </a:t>
          </a:r>
          <a:r>
            <a:rPr lang="en-US" cap="none" sz="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Oui
</a:t>
          </a:r>
          <a:r>
            <a:rPr lang="en-US" cap="none" sz="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N : </a:t>
          </a:r>
          <a:r>
            <a:rPr lang="en-US" cap="none" sz="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12</xdr:col>
      <xdr:colOff>390525</xdr:colOff>
      <xdr:row>61</xdr:row>
      <xdr:rowOff>0</xdr:rowOff>
    </xdr:from>
    <xdr:to>
      <xdr:col>12</xdr:col>
      <xdr:colOff>390525</xdr:colOff>
      <xdr:row>61</xdr:row>
      <xdr:rowOff>152400</xdr:rowOff>
    </xdr:to>
    <xdr:sp>
      <xdr:nvSpPr>
        <xdr:cNvPr id="8" name="Line 88"/>
        <xdr:cNvSpPr>
          <a:spLocks/>
        </xdr:cNvSpPr>
      </xdr:nvSpPr>
      <xdr:spPr>
        <a:xfrm flipH="1" flipV="1">
          <a:off x="5524500" y="10801350"/>
          <a:ext cx="0" cy="15240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61</xdr:row>
      <xdr:rowOff>161925</xdr:rowOff>
    </xdr:from>
    <xdr:to>
      <xdr:col>12</xdr:col>
      <xdr:colOff>390525</xdr:colOff>
      <xdr:row>61</xdr:row>
      <xdr:rowOff>161925</xdr:rowOff>
    </xdr:to>
    <xdr:sp>
      <xdr:nvSpPr>
        <xdr:cNvPr id="9" name="Line 89"/>
        <xdr:cNvSpPr>
          <a:spLocks/>
        </xdr:cNvSpPr>
      </xdr:nvSpPr>
      <xdr:spPr>
        <a:xfrm flipH="1">
          <a:off x="5438775" y="10963275"/>
          <a:ext cx="85725" cy="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44"/>
  <sheetViews>
    <sheetView showGridLines="0" showZeros="0" tabSelected="1" zoomScale="85" zoomScaleNormal="85" workbookViewId="0" topLeftCell="C1">
      <selection activeCell="Q1" sqref="Q1:R1"/>
    </sheetView>
  </sheetViews>
  <sheetFormatPr defaultColWidth="11.421875" defaultRowHeight="12.75"/>
  <cols>
    <col min="1" max="1" width="1.7109375" style="18" customWidth="1"/>
    <col min="2" max="2" width="3.28125" style="1" customWidth="1"/>
    <col min="3" max="3" width="11.00390625" style="1" customWidth="1"/>
    <col min="4" max="4" width="17.28125" style="1" customWidth="1"/>
    <col min="5" max="5" width="3.421875" style="1" customWidth="1"/>
    <col min="6" max="6" width="11.57421875" style="1" customWidth="1"/>
    <col min="7" max="7" width="5.57421875" style="1" customWidth="1"/>
    <col min="8" max="8" width="1.7109375" style="2" customWidth="1"/>
    <col min="9" max="9" width="6.140625" style="1" customWidth="1"/>
    <col min="10" max="10" width="0.71875" style="2" customWidth="1"/>
    <col min="11" max="11" width="10.8515625" style="1" customWidth="1"/>
    <col min="12" max="12" width="3.7109375" style="1" customWidth="1"/>
    <col min="13" max="13" width="11.57421875" style="1" customWidth="1"/>
    <col min="14" max="16" width="8.140625" style="1" customWidth="1"/>
    <col min="17" max="17" width="13.57421875" style="1" customWidth="1"/>
    <col min="18" max="18" width="1.7109375" style="1" customWidth="1"/>
    <col min="19" max="19" width="0" style="1" hidden="1" customWidth="1"/>
    <col min="20" max="20" width="11.7109375" style="1" hidden="1" customWidth="1"/>
    <col min="21" max="16384" width="11.421875" style="1" customWidth="1"/>
  </cols>
  <sheetData>
    <row r="1" spans="1:18" ht="17.25" customHeight="1">
      <c r="A1" s="133"/>
      <c r="B1" s="189"/>
      <c r="C1" s="189"/>
      <c r="D1" s="189"/>
      <c r="E1" s="189"/>
      <c r="F1" s="189"/>
      <c r="G1" s="189"/>
      <c r="H1" s="190"/>
      <c r="I1" s="189"/>
      <c r="J1" s="190"/>
      <c r="K1" s="189"/>
      <c r="L1" s="189"/>
      <c r="M1" s="189"/>
      <c r="N1" s="189"/>
      <c r="O1" s="189"/>
      <c r="P1" s="135"/>
      <c r="Q1" s="335"/>
      <c r="R1" s="336"/>
    </row>
    <row r="2" spans="1:18" ht="9" customHeight="1">
      <c r="A2" s="99"/>
      <c r="B2" s="187"/>
      <c r="C2" s="187"/>
      <c r="D2" s="187"/>
      <c r="E2" s="187"/>
      <c r="F2" s="187"/>
      <c r="G2" s="187"/>
      <c r="H2" s="188"/>
      <c r="I2" s="187"/>
      <c r="J2" s="188"/>
      <c r="K2" s="187"/>
      <c r="L2" s="187"/>
      <c r="M2" s="187"/>
      <c r="N2" s="187"/>
      <c r="O2" s="187"/>
      <c r="P2" s="187"/>
      <c r="Q2" s="126"/>
      <c r="R2" s="135"/>
    </row>
    <row r="3" spans="1:18" s="3" customFormat="1" ht="23.25" customHeight="1">
      <c r="A3" s="98"/>
      <c r="B3" s="100" t="s">
        <v>0</v>
      </c>
      <c r="C3" s="101"/>
      <c r="D3" s="101"/>
      <c r="E3" s="101"/>
      <c r="F3" s="101"/>
      <c r="G3" s="101"/>
      <c r="H3" s="102"/>
      <c r="I3" s="101"/>
      <c r="J3" s="102"/>
      <c r="K3" s="101"/>
      <c r="L3" s="101"/>
      <c r="M3" s="101"/>
      <c r="N3" s="101"/>
      <c r="O3" s="101"/>
      <c r="P3" s="101"/>
      <c r="Q3" s="101"/>
      <c r="R3" s="125"/>
    </row>
    <row r="4" spans="1:18" s="4" customFormat="1" ht="10.5" customHeight="1" thickBot="1">
      <c r="A4" s="97"/>
      <c r="B4" s="22"/>
      <c r="C4" s="23"/>
      <c r="D4" s="23"/>
      <c r="E4" s="23"/>
      <c r="F4" s="23"/>
      <c r="G4" s="23"/>
      <c r="H4" s="24"/>
      <c r="I4" s="23"/>
      <c r="J4" s="24"/>
      <c r="K4" s="23"/>
      <c r="L4" s="23"/>
      <c r="M4" s="23"/>
      <c r="N4" s="23"/>
      <c r="O4" s="23"/>
      <c r="P4" s="23"/>
      <c r="Q4" s="23"/>
      <c r="R4" s="124"/>
    </row>
    <row r="5" spans="1:18" s="5" customFormat="1" ht="19.5" customHeight="1" thickBot="1" thickTop="1">
      <c r="A5" s="98"/>
      <c r="B5" s="309" t="s">
        <v>1</v>
      </c>
      <c r="C5" s="309"/>
      <c r="D5" s="309"/>
      <c r="E5" s="169"/>
      <c r="F5" s="323"/>
      <c r="G5" s="323"/>
      <c r="H5" s="324"/>
      <c r="I5" s="324"/>
      <c r="J5" s="26"/>
      <c r="K5" s="183" t="s">
        <v>2</v>
      </c>
      <c r="L5" s="183"/>
      <c r="M5" s="337"/>
      <c r="N5" s="337"/>
      <c r="O5" s="337"/>
      <c r="P5" s="337"/>
      <c r="Q5" s="337"/>
      <c r="R5" s="125"/>
    </row>
    <row r="6" spans="1:18" s="5" customFormat="1" ht="19.5" customHeight="1" thickBot="1" thickTop="1">
      <c r="A6" s="98"/>
      <c r="B6" s="309" t="s">
        <v>85</v>
      </c>
      <c r="C6" s="309"/>
      <c r="D6" s="309"/>
      <c r="E6" s="107"/>
      <c r="F6" s="302"/>
      <c r="G6" s="194" t="s">
        <v>91</v>
      </c>
      <c r="H6" s="192"/>
      <c r="I6" s="193"/>
      <c r="J6" s="26"/>
      <c r="K6" s="183" t="s">
        <v>87</v>
      </c>
      <c r="L6" s="183"/>
      <c r="M6" s="191"/>
      <c r="N6" s="191"/>
      <c r="O6" s="323"/>
      <c r="P6" s="323"/>
      <c r="Q6" s="323"/>
      <c r="R6" s="125"/>
    </row>
    <row r="7" spans="1:18" s="5" customFormat="1" ht="19.5" customHeight="1" thickBot="1" thickTop="1">
      <c r="A7" s="98"/>
      <c r="B7" s="309" t="s">
        <v>86</v>
      </c>
      <c r="C7" s="309"/>
      <c r="D7" s="309"/>
      <c r="E7" s="108"/>
      <c r="F7" s="303"/>
      <c r="G7" s="331"/>
      <c r="H7" s="332"/>
      <c r="I7" s="25"/>
      <c r="J7" s="27"/>
      <c r="K7" s="183" t="s">
        <v>88</v>
      </c>
      <c r="L7" s="183"/>
      <c r="M7" s="183"/>
      <c r="N7" s="183"/>
      <c r="O7" s="183"/>
      <c r="P7" s="183"/>
      <c r="Q7" s="304"/>
      <c r="R7" s="125"/>
    </row>
    <row r="8" spans="1:18" s="5" customFormat="1" ht="19.5" customHeight="1" thickBot="1" thickTop="1">
      <c r="A8" s="98"/>
      <c r="B8" s="309" t="s">
        <v>89</v>
      </c>
      <c r="C8" s="309"/>
      <c r="D8" s="309"/>
      <c r="E8" s="310"/>
      <c r="F8" s="302"/>
      <c r="G8" s="45"/>
      <c r="H8" s="71"/>
      <c r="I8" s="25"/>
      <c r="J8" s="27"/>
      <c r="K8" s="325" t="s">
        <v>3</v>
      </c>
      <c r="L8" s="325"/>
      <c r="M8" s="325"/>
      <c r="N8" s="325"/>
      <c r="O8" s="325"/>
      <c r="P8" s="325"/>
      <c r="Q8" s="305"/>
      <c r="R8" s="125"/>
    </row>
    <row r="9" spans="1:18" ht="12.75" customHeight="1" thickTop="1">
      <c r="A9" s="99"/>
      <c r="B9" s="18"/>
      <c r="C9" s="18"/>
      <c r="D9" s="18"/>
      <c r="E9" s="18"/>
      <c r="F9" s="18"/>
      <c r="G9" s="18"/>
      <c r="H9" s="19"/>
      <c r="I9" s="21"/>
      <c r="J9" s="28"/>
      <c r="K9" s="18"/>
      <c r="L9" s="18"/>
      <c r="M9" s="18"/>
      <c r="N9" s="18"/>
      <c r="O9" s="18"/>
      <c r="P9" s="18"/>
      <c r="Q9" s="18"/>
      <c r="R9" s="123"/>
    </row>
    <row r="10" spans="1:18" ht="15" customHeight="1">
      <c r="A10" s="134"/>
      <c r="B10" s="103" t="s">
        <v>4</v>
      </c>
      <c r="C10" s="104"/>
      <c r="D10" s="104"/>
      <c r="E10" s="104"/>
      <c r="F10" s="104"/>
      <c r="G10" s="104"/>
      <c r="H10" s="105"/>
      <c r="I10" s="104"/>
      <c r="J10" s="105"/>
      <c r="K10" s="104"/>
      <c r="L10" s="104"/>
      <c r="M10" s="104"/>
      <c r="N10" s="104"/>
      <c r="O10" s="104"/>
      <c r="P10" s="104"/>
      <c r="Q10" s="104"/>
      <c r="R10" s="123"/>
    </row>
    <row r="11" spans="1:18" s="8" customFormat="1" ht="21" customHeight="1">
      <c r="A11" s="92"/>
      <c r="B11" s="30"/>
      <c r="C11" s="30"/>
      <c r="D11" s="30"/>
      <c r="E11" s="30"/>
      <c r="F11" s="316" t="s">
        <v>9</v>
      </c>
      <c r="G11" s="316"/>
      <c r="H11" s="316"/>
      <c r="I11" s="316"/>
      <c r="J11" s="316"/>
      <c r="K11" s="316"/>
      <c r="L11" s="316"/>
      <c r="M11" s="316"/>
      <c r="N11" s="328" t="s">
        <v>10</v>
      </c>
      <c r="O11" s="328"/>
      <c r="P11" s="328"/>
      <c r="Q11" s="328"/>
      <c r="R11" s="329"/>
    </row>
    <row r="12" spans="1:18" s="9" customFormat="1" ht="10.5" customHeight="1">
      <c r="A12" s="93"/>
      <c r="B12" s="87" t="s">
        <v>11</v>
      </c>
      <c r="C12" s="31"/>
      <c r="D12" s="31"/>
      <c r="E12" s="31"/>
      <c r="F12" s="33" t="s">
        <v>12</v>
      </c>
      <c r="G12" s="32" t="s">
        <v>75</v>
      </c>
      <c r="H12" s="32"/>
      <c r="I12" s="32"/>
      <c r="J12" s="32"/>
      <c r="K12" s="31" t="s">
        <v>13</v>
      </c>
      <c r="L12" s="31" t="s">
        <v>76</v>
      </c>
      <c r="M12" s="31" t="s">
        <v>14</v>
      </c>
      <c r="N12" s="31" t="s">
        <v>15</v>
      </c>
      <c r="O12" s="31" t="s">
        <v>13</v>
      </c>
      <c r="P12" s="32" t="s">
        <v>16</v>
      </c>
      <c r="Q12" s="32"/>
      <c r="R12" s="82"/>
    </row>
    <row r="13" spans="1:18" s="9" customFormat="1" ht="10.5" customHeight="1">
      <c r="A13" s="93"/>
      <c r="B13" s="88" t="s">
        <v>90</v>
      </c>
      <c r="C13" s="31"/>
      <c r="D13" s="31"/>
      <c r="E13" s="31"/>
      <c r="F13" s="72" t="s">
        <v>17</v>
      </c>
      <c r="G13" s="32" t="s">
        <v>18</v>
      </c>
      <c r="H13" s="32"/>
      <c r="I13" s="32" t="s">
        <v>19</v>
      </c>
      <c r="J13" s="32"/>
      <c r="K13" s="33" t="s">
        <v>20</v>
      </c>
      <c r="L13" s="33"/>
      <c r="M13" s="33" t="s">
        <v>21</v>
      </c>
      <c r="N13" s="33" t="s">
        <v>22</v>
      </c>
      <c r="O13" s="33" t="s">
        <v>23</v>
      </c>
      <c r="P13" s="34"/>
      <c r="Q13" s="34"/>
      <c r="R13" s="82"/>
    </row>
    <row r="14" spans="1:18" s="9" customFormat="1" ht="10.5" customHeight="1">
      <c r="A14" s="93"/>
      <c r="B14" s="89"/>
      <c r="C14" s="35"/>
      <c r="D14" s="36"/>
      <c r="E14" s="36"/>
      <c r="F14" s="31"/>
      <c r="G14" s="31"/>
      <c r="H14" s="31"/>
      <c r="I14" s="37"/>
      <c r="J14" s="31"/>
      <c r="K14" s="31" t="s">
        <v>24</v>
      </c>
      <c r="L14" s="31"/>
      <c r="M14" s="31" t="s">
        <v>94</v>
      </c>
      <c r="N14" s="31" t="s">
        <v>24</v>
      </c>
      <c r="O14" s="31" t="s">
        <v>24</v>
      </c>
      <c r="P14" s="31" t="s">
        <v>25</v>
      </c>
      <c r="Q14" s="31" t="s">
        <v>17</v>
      </c>
      <c r="R14" s="82"/>
    </row>
    <row r="15" spans="1:18" s="6" customFormat="1" ht="14.25" customHeight="1">
      <c r="A15" s="94"/>
      <c r="B15" s="90" t="s">
        <v>26</v>
      </c>
      <c r="C15" s="61" t="s">
        <v>27</v>
      </c>
      <c r="D15" s="61"/>
      <c r="E15" s="61"/>
      <c r="F15" s="73"/>
      <c r="G15" s="39"/>
      <c r="H15" s="117"/>
      <c r="I15" s="41"/>
      <c r="J15" s="117"/>
      <c r="K15" s="42"/>
      <c r="L15" s="43"/>
      <c r="M15" s="75"/>
      <c r="N15" s="42"/>
      <c r="O15" s="42"/>
      <c r="P15" s="44"/>
      <c r="Q15" s="81"/>
      <c r="R15" s="83"/>
    </row>
    <row r="16" spans="1:22" s="3" customFormat="1" ht="14.25" customHeight="1">
      <c r="A16" s="86"/>
      <c r="B16" s="91" t="s">
        <v>5</v>
      </c>
      <c r="C16" s="308" t="s">
        <v>77</v>
      </c>
      <c r="D16" s="308"/>
      <c r="E16" s="64"/>
      <c r="F16" s="196"/>
      <c r="G16" s="197"/>
      <c r="H16" s="198"/>
      <c r="I16" s="199"/>
      <c r="J16" s="200"/>
      <c r="K16" s="201"/>
      <c r="L16" s="202">
        <f>IF(K16&gt;0,IF(K16&lt;$Q$8,"C","L"),"")</f>
      </c>
      <c r="M16" s="203"/>
      <c r="N16" s="204">
        <f>IF($F$8&gt;0,ROUND(IF(F16&gt;0,IF(G16&lt;=$F$8,IF(O16&lt;=($F$8-$F$6),MIN(O16,($F$8-$F$6)*(1-I16)+($F$8-G16)*I16),(($F$8-$F$6)*(1-I16))+(($F$8-G16)*I16)),IF(O16&lt;=($F$8-$F$6),MIN(O16,$F$8-$F$6)*(1-I16),($F$8-$F$6)*(1-I16))),0),0),0)</f>
        <v>0</v>
      </c>
      <c r="O16" s="205">
        <f>IF(OR(M16="O",M16="N"),IF(F16&gt;0,IF(M16="O",K16,IF(K16&gt;=$Q$8,$Q$8,K16)),0),0)</f>
        <v>0</v>
      </c>
      <c r="P16" s="206">
        <f>IF(O16&gt;0,ROUND(IF(F16&gt;0,IF(N16&lt;O16,N16/O16,100%),0%),2)*100,0)</f>
        <v>0</v>
      </c>
      <c r="Q16" s="207">
        <f>IF(P16&gt;0,F16*P16,0)/100</f>
        <v>0</v>
      </c>
      <c r="R16" s="80"/>
      <c r="S16" s="13">
        <f>IF(F16&gt;0,IF(($F$8-$F$6)&gt;#REF!,(#REF!*(1-I16))+(($F$8-G16)*C16),(($F$8-$F$6)*(1-I16))+(($F$8-G16)*I16)),0)</f>
        <v>0</v>
      </c>
      <c r="T16" s="14">
        <f>IF(S16&lt;&gt;0,F16*S16,0)</f>
        <v>0</v>
      </c>
      <c r="V16" s="14"/>
    </row>
    <row r="17" spans="1:22" s="3" customFormat="1" ht="14.25" customHeight="1">
      <c r="A17" s="86"/>
      <c r="B17" s="91" t="s">
        <v>6</v>
      </c>
      <c r="C17" s="308" t="s">
        <v>78</v>
      </c>
      <c r="D17" s="308"/>
      <c r="E17" s="64"/>
      <c r="F17" s="196"/>
      <c r="G17" s="197"/>
      <c r="H17" s="198"/>
      <c r="I17" s="199"/>
      <c r="J17" s="200"/>
      <c r="K17" s="201"/>
      <c r="L17" s="202">
        <f>IF(K17&gt;0,IF(K17&lt;$Q$8,"C","L"),"")</f>
      </c>
      <c r="M17" s="203"/>
      <c r="N17" s="208">
        <f>IF($F$8&gt;0,ROUND(IF(F17&gt;0,IF(G17&lt;=$F$8,IF(O17&lt;=($F$8-$F$6),MIN(O17,($F$8-$F$6)*(1-I17)+($F$8-G17)*I17),(($F$8-$F$6)*(1-I17))+(($F$8-G17)*I17)),IF(O17&lt;=($F$8-$F$6),MIN(O17,$F$8-$F$6)*(1-I17),($F$8-$F$6)*(1-I17))),0),0),0)</f>
        <v>0</v>
      </c>
      <c r="O17" s="209">
        <f>IF(OR(M17="O",M17="N"),IF(F17&gt;0,IF(M17="O",K17,IF(K17&gt;=$Q$8,$Q$8,K17)),0),0)</f>
        <v>0</v>
      </c>
      <c r="P17" s="210">
        <f>IF(O17&gt;0,ROUND(IF(F17&gt;0,IF(N17&lt;O17,N17/O17,100%),0%),2)*100,0)</f>
        <v>0</v>
      </c>
      <c r="Q17" s="211">
        <f>IF(P17&gt;0,F17*P17,0)/100</f>
        <v>0</v>
      </c>
      <c r="R17" s="84"/>
      <c r="S17" s="13">
        <f>IF(F17&gt;0,IF(($F$8-$F$6)&gt;#REF!,(#REF!*(1-I17))+(($F$8-G17)*C17),(($F$8-$F$6)*(1-I17))+(($F$8-G17)*I17)),0)</f>
        <v>0</v>
      </c>
      <c r="T17" s="14">
        <f>IF(S17&lt;&gt;0,F17*S17,0)</f>
        <v>0</v>
      </c>
      <c r="V17" s="14"/>
    </row>
    <row r="18" spans="1:22" s="3" customFormat="1" ht="14.25" customHeight="1">
      <c r="A18" s="86"/>
      <c r="B18" s="91" t="s">
        <v>7</v>
      </c>
      <c r="C18" s="308" t="s">
        <v>79</v>
      </c>
      <c r="D18" s="308"/>
      <c r="E18" s="64"/>
      <c r="F18" s="196"/>
      <c r="G18" s="197"/>
      <c r="H18" s="198"/>
      <c r="I18" s="199"/>
      <c r="J18" s="200"/>
      <c r="K18" s="201"/>
      <c r="L18" s="202">
        <f>IF(K18&gt;0,IF(K18&lt;$Q$8,"C","L"),"")</f>
      </c>
      <c r="M18" s="203"/>
      <c r="N18" s="208">
        <f>IF($F$8&gt;0,ROUND(IF(F18&gt;0,IF(G18&lt;=$F$8,IF(O18&lt;=($F$8-$F$6),MIN(O18,($F$8-$F$6)*(1-I18)+($F$8-G18)*I18),(($F$8-$F$6)*(1-I18))+(($F$8-G18)*I18)),IF(O18&lt;=($F$8-$F$6),MIN(O18,$F$8-$F$6)*(1-I18),($F$8-$F$6)*(1-I18))),0),0),0)</f>
        <v>0</v>
      </c>
      <c r="O18" s="209">
        <f>IF(OR(M18="O",M18="N"),IF(F18&gt;0,IF(M18="O",K18,IF(K18&gt;=$Q$8,$Q$8,K18)),0),0)</f>
        <v>0</v>
      </c>
      <c r="P18" s="210">
        <f>IF(O18&gt;0,ROUND(IF(F18&gt;0,IF(N18&lt;O18,N18/O18,100%),0%),2)*100,0)</f>
        <v>0</v>
      </c>
      <c r="Q18" s="211">
        <f>IF(P18&gt;0,F18*P18,0)/100</f>
        <v>0</v>
      </c>
      <c r="R18" s="84"/>
      <c r="S18" s="13"/>
      <c r="T18" s="14"/>
      <c r="V18" s="14"/>
    </row>
    <row r="19" spans="1:22" s="3" customFormat="1" ht="14.25" customHeight="1">
      <c r="A19" s="86"/>
      <c r="B19" s="91" t="s">
        <v>8</v>
      </c>
      <c r="C19" s="308" t="s">
        <v>80</v>
      </c>
      <c r="D19" s="308"/>
      <c r="E19" s="64"/>
      <c r="F19" s="212"/>
      <c r="G19" s="213"/>
      <c r="H19" s="214"/>
      <c r="I19" s="215"/>
      <c r="J19" s="216"/>
      <c r="K19" s="217"/>
      <c r="L19" s="218">
        <f>IF(K19&gt;0,IF(K19&lt;$Q$8,"C","L"),"")</f>
      </c>
      <c r="M19" s="219"/>
      <c r="N19" s="171">
        <f>IF($F$8&gt;0,ROUND(IF(F19&gt;0,IF(G19&lt;=$F$8,IF(O19&lt;=($F$8-$F$6),MIN(O19,($F$8-$F$6)*(1-I19)+($F$8-G19)*I19),(($F$8-$F$6)*(1-I19))+(($F$8-G19)*I19)),IF(O19&lt;=($F$8-$F$6),MIN(O19,$F$8-$F$6)*(1-I19),($F$8-$F$6)*(1-I19))),0),0),0)</f>
        <v>0</v>
      </c>
      <c r="O19" s="220">
        <f>IF(OR(M19="O",M19="N"),IF(F19&gt;0,IF(M19="O",K19,IF(K19&gt;=$Q$8,$Q$8,K19)),0),0)</f>
        <v>0</v>
      </c>
      <c r="P19" s="221">
        <f>IF(O19&gt;0,ROUND(IF(F19&gt;0,IF(N19&lt;O19,N19/O19,100%),0%),2)*100,0)</f>
        <v>0</v>
      </c>
      <c r="Q19" s="222">
        <f>IF(P19&gt;0,F19*P19,0)/100</f>
        <v>0</v>
      </c>
      <c r="R19" s="80"/>
      <c r="S19" s="13">
        <f>IF(F19&gt;0,IF(($F$8-$F$6)&gt;#REF!,(#REF!*(1-I19))+(($F$8-G19)*C19),(($F$8-$F$6)*(1-I19))+(($F$8-G19)*I19)),0)</f>
        <v>0</v>
      </c>
      <c r="T19" s="14">
        <f>IF(S19&lt;&gt;0,F19*S19,0)</f>
        <v>0</v>
      </c>
      <c r="V19" s="14"/>
    </row>
    <row r="20" spans="1:22" s="3" customFormat="1" ht="12.75" customHeight="1">
      <c r="A20" s="86"/>
      <c r="B20" s="91"/>
      <c r="C20" s="62"/>
      <c r="D20" s="62"/>
      <c r="E20" s="62"/>
      <c r="F20" s="176"/>
      <c r="G20" s="174"/>
      <c r="H20" s="175"/>
      <c r="I20" s="140"/>
      <c r="J20" s="139"/>
      <c r="K20" s="119"/>
      <c r="L20" s="55"/>
      <c r="M20" s="138"/>
      <c r="N20" s="118"/>
      <c r="O20" s="119"/>
      <c r="P20" s="120"/>
      <c r="Q20" s="121"/>
      <c r="R20" s="80"/>
      <c r="S20" s="13"/>
      <c r="T20" s="14"/>
      <c r="V20" s="14"/>
    </row>
    <row r="21" spans="1:22" s="6" customFormat="1" ht="14.25" customHeight="1">
      <c r="A21" s="94"/>
      <c r="B21" s="90" t="s">
        <v>28</v>
      </c>
      <c r="C21" s="61" t="s">
        <v>29</v>
      </c>
      <c r="D21" s="61"/>
      <c r="E21" s="61"/>
      <c r="F21" s="223"/>
      <c r="G21" s="224"/>
      <c r="H21" s="225"/>
      <c r="I21" s="226"/>
      <c r="J21" s="227"/>
      <c r="K21" s="228"/>
      <c r="L21" s="229">
        <f>IF(K21&gt;0,IF(K21&lt;$Q$8,"C","L"),"")</f>
      </c>
      <c r="M21" s="230"/>
      <c r="N21" s="231">
        <f>IF($F$8&gt;0,ROUND(IF(F21&gt;0,IF(G21&lt;=$F$8,IF(O21&lt;=($F$8-$F$6),MIN(O21,($F$8-$F$6)*(1-I21)+($F$8-G21)*I21),(($F$8-$F$6)*(1-I21))+(($F$8-G21)*I21)),IF(O21&lt;=($F$8-$F$6),MIN(O21,$F$8-$F$6)*(1-I21),($F$8-$F$6)*(1-I21))),0),0),0)</f>
        <v>0</v>
      </c>
      <c r="O21" s="232">
        <f>IF(OR(M21="O",M21="N"),IF(F21&gt;0,IF(M21="O",K21,IF(K21&gt;=$Q$8,$Q$8,K21)),0),0)</f>
        <v>0</v>
      </c>
      <c r="P21" s="233">
        <f>IF(O21&gt;0,ROUND(IF(F21&gt;0,IF(N21&lt;O21,N21/O21,100%),0%),2)*100,0)</f>
        <v>0</v>
      </c>
      <c r="Q21" s="234">
        <f>IF(P21&gt;0,F21*P21,0)/100</f>
        <v>0</v>
      </c>
      <c r="R21" s="83"/>
      <c r="S21" s="13">
        <f>IF(F21&gt;0,IF(($F$8-$F$6)&gt;#REF!,(#REF!*(1-I21))+(($F$8-G21)*C21),(($F$8-$F$6)*(1-I21))+(($F$8-G21)*I21)),0)</f>
        <v>0</v>
      </c>
      <c r="T21" s="14">
        <f>IF(S21&lt;&gt;0,F21*S21,0)</f>
        <v>0</v>
      </c>
      <c r="V21" s="14"/>
    </row>
    <row r="22" spans="1:22" s="6" customFormat="1" ht="12" customHeight="1">
      <c r="A22" s="94"/>
      <c r="B22" s="90"/>
      <c r="C22" s="61"/>
      <c r="D22" s="61"/>
      <c r="E22" s="61"/>
      <c r="F22" s="121"/>
      <c r="G22" s="174"/>
      <c r="H22" s="175"/>
      <c r="I22" s="140"/>
      <c r="J22" s="139"/>
      <c r="K22" s="119"/>
      <c r="L22" s="55"/>
      <c r="M22" s="138"/>
      <c r="N22" s="118"/>
      <c r="O22" s="119"/>
      <c r="P22" s="120"/>
      <c r="Q22" s="121"/>
      <c r="R22" s="83"/>
      <c r="S22" s="13"/>
      <c r="T22" s="14"/>
      <c r="V22" s="14"/>
    </row>
    <row r="23" spans="1:22" s="6" customFormat="1" ht="14.25" customHeight="1">
      <c r="A23" s="94"/>
      <c r="B23" s="90" t="s">
        <v>30</v>
      </c>
      <c r="C23" s="61" t="s">
        <v>31</v>
      </c>
      <c r="D23" s="61"/>
      <c r="E23" s="61"/>
      <c r="F23" s="223"/>
      <c r="G23" s="224"/>
      <c r="H23" s="225"/>
      <c r="I23" s="226"/>
      <c r="J23" s="227"/>
      <c r="K23" s="228"/>
      <c r="L23" s="229">
        <f>IF(K23&gt;0,IF(K23&lt;$Q$8,"C","L"),"")</f>
      </c>
      <c r="M23" s="230"/>
      <c r="N23" s="231">
        <f>IF($F$8&gt;0,ROUND(IF(F23&gt;0,IF(G23&lt;=$F$8,IF(O23&lt;=($F$8-$F$6),MIN(O23,($F$8-$F$6)*(1-I23)+($F$8-G23)*I23),(($F$8-$F$6)*(1-I23))+(($F$8-G23)*I23)),IF(O23&lt;=($F$8-$F$6),MIN(O23,$F$8-$F$6)*(1-I23),($F$8-$F$6)*(1-I23))),0),0),0)</f>
        <v>0</v>
      </c>
      <c r="O23" s="232">
        <f>IF(OR(M23="O",M23="N"),IF(F23&gt;0,IF(M23="O",K23,IF(K23&gt;=$Q$8,$Q$8,K23)),0),0)</f>
        <v>0</v>
      </c>
      <c r="P23" s="233">
        <f>IF(O23&gt;0,ROUND(IF(F23&gt;0,IF(N23&lt;O23,N23/O23,100%),0%),2)*100,0)</f>
        <v>0</v>
      </c>
      <c r="Q23" s="234">
        <f>IF(P23&gt;0,F23*P23,0)/100</f>
        <v>0</v>
      </c>
      <c r="R23" s="83"/>
      <c r="S23" s="13">
        <f>IF(F23&gt;0,IF(($F$8-$F$6)&gt;#REF!,(#REF!*(1-I23))+(($F$8-G23)*C23),(($F$8-$F$6)*(1-I23))+(($F$8-G23)*I23)),0)</f>
        <v>0</v>
      </c>
      <c r="T23" s="14">
        <f>IF(S23&lt;&gt;0,F23*S23,0)</f>
        <v>0</v>
      </c>
      <c r="V23" s="14"/>
    </row>
    <row r="24" spans="1:22" s="6" customFormat="1" ht="12.75">
      <c r="A24" s="94"/>
      <c r="B24" s="90"/>
      <c r="C24" s="61"/>
      <c r="D24" s="61"/>
      <c r="E24" s="61"/>
      <c r="F24" s="121"/>
      <c r="G24" s="174"/>
      <c r="H24" s="175"/>
      <c r="I24" s="140"/>
      <c r="J24" s="139"/>
      <c r="K24" s="119"/>
      <c r="L24" s="55"/>
      <c r="M24" s="138"/>
      <c r="N24" s="118"/>
      <c r="O24" s="119"/>
      <c r="P24" s="120"/>
      <c r="Q24" s="121"/>
      <c r="R24" s="83"/>
      <c r="S24" s="13"/>
      <c r="T24" s="14"/>
      <c r="V24" s="14"/>
    </row>
    <row r="25" spans="1:22" s="6" customFormat="1" ht="12.75">
      <c r="A25" s="94"/>
      <c r="B25" s="90" t="s">
        <v>32</v>
      </c>
      <c r="C25" s="61" t="s">
        <v>33</v>
      </c>
      <c r="D25" s="61"/>
      <c r="E25" s="61"/>
      <c r="F25" s="121"/>
      <c r="G25" s="172"/>
      <c r="H25" s="173"/>
      <c r="I25" s="137"/>
      <c r="J25" s="29"/>
      <c r="K25" s="119"/>
      <c r="L25" s="55"/>
      <c r="M25" s="138"/>
      <c r="N25" s="118"/>
      <c r="O25" s="119"/>
      <c r="P25" s="122"/>
      <c r="Q25" s="121"/>
      <c r="R25" s="83"/>
      <c r="S25" s="13">
        <f>IF(F25&gt;0,IF(($F$8-$F$6)&gt;#REF!,(#REF!*(1-I25))+(($F$8-G25)*C25),(($F$8-$F$6)*(1-I25))+(($F$8-G25)*I25)),0)</f>
        <v>0</v>
      </c>
      <c r="T25" s="14">
        <f>IF(S25&lt;&gt;0,F25*S25,0)</f>
        <v>0</v>
      </c>
      <c r="V25" s="14"/>
    </row>
    <row r="26" spans="1:22" s="6" customFormat="1" ht="14.25" customHeight="1">
      <c r="A26" s="94"/>
      <c r="B26" s="90" t="s">
        <v>5</v>
      </c>
      <c r="C26" s="308" t="s">
        <v>81</v>
      </c>
      <c r="D26" s="308"/>
      <c r="E26" s="64"/>
      <c r="F26" s="196"/>
      <c r="G26" s="197"/>
      <c r="H26" s="198"/>
      <c r="I26" s="199"/>
      <c r="J26" s="200"/>
      <c r="K26" s="201"/>
      <c r="L26" s="202">
        <f>IF(K26&gt;0,IF(K26&lt;$Q$8,"C","L"),"")</f>
      </c>
      <c r="M26" s="203"/>
      <c r="N26" s="204">
        <f>IF($F$8&gt;0,ROUND(IF(F26&gt;0,IF(G26&lt;=$F$8,IF(O26&lt;=($F$8-$F$6),MIN(O26,($F$8-$F$6)*(1-I26)+($F$8-G26)*I26),(($F$8-$F$6)*(1-I26))+(($F$8-G26)*I26)),IF(O26&lt;=($F$8-$F$6),MIN(O26,$F$8-$F$6)*(1-I26),($F$8-$F$6)*(1-I26))),0),0),0)</f>
        <v>0</v>
      </c>
      <c r="O26" s="205">
        <f>IF(OR(M26="O",M26="N"),IF(F26&gt;0,IF(M26="O",K26,IF(K26&gt;=$Q$8,$Q$8,K26)),0),0)</f>
        <v>0</v>
      </c>
      <c r="P26" s="206">
        <f>IF(O26&gt;0,ROUND(IF(F26&gt;0,IF(N26&lt;O26,N26/O26,100%),0%),2)*100,0)</f>
        <v>0</v>
      </c>
      <c r="Q26" s="207">
        <f>IF(P26&gt;0,F26*P26,0)/100</f>
        <v>0</v>
      </c>
      <c r="R26" s="83"/>
      <c r="S26" s="13"/>
      <c r="T26" s="14"/>
      <c r="V26" s="14"/>
    </row>
    <row r="27" spans="1:22" s="6" customFormat="1" ht="14.25" customHeight="1">
      <c r="A27" s="94"/>
      <c r="B27" s="90" t="s">
        <v>6</v>
      </c>
      <c r="C27" s="308" t="s">
        <v>82</v>
      </c>
      <c r="D27" s="308"/>
      <c r="E27" s="64"/>
      <c r="F27" s="223"/>
      <c r="G27" s="224"/>
      <c r="H27" s="225"/>
      <c r="I27" s="226"/>
      <c r="J27" s="227"/>
      <c r="K27" s="228"/>
      <c r="L27" s="229">
        <f>IF(K27&gt;0,IF(K27&lt;$Q$8,"C","L"),"")</f>
      </c>
      <c r="M27" s="230"/>
      <c r="N27" s="231">
        <f>IF($F$8&gt;0,ROUND(IF(F27&gt;0,IF(G27&lt;=$F$8,IF(O27&lt;=($F$8-$F$6),MIN(O27,($F$8-$F$6)*(1-I27)+($F$8-G27)*I27),(($F$8-$F$6)*(1-I27))+(($F$8-G27)*I27)),IF(O27&lt;=($F$8-$F$6),MIN(O27,$F$8-$F$6)*(1-I27),($F$8-$F$6)*(1-I27))),0),0),0)</f>
        <v>0</v>
      </c>
      <c r="O27" s="232">
        <f>IF(OR(M27="O",M27="N"),IF(F27&gt;0,IF(M27="O",K27,IF(K27&gt;=$Q$8,$Q$8,K27)),0),0)</f>
        <v>0</v>
      </c>
      <c r="P27" s="233">
        <f>IF(O27&gt;0,ROUND(IF(F27&gt;0,IF(N27&lt;O27,N27/O27,100%),0%),2)*100,0)</f>
        <v>0</v>
      </c>
      <c r="Q27" s="234">
        <f>IF(P27&gt;0,F27*P27,0)/100</f>
        <v>0</v>
      </c>
      <c r="R27" s="83"/>
      <c r="S27" s="13"/>
      <c r="T27" s="14"/>
      <c r="V27" s="14"/>
    </row>
    <row r="28" spans="1:22" s="6" customFormat="1" ht="12.75" customHeight="1">
      <c r="A28" s="94"/>
      <c r="B28" s="90"/>
      <c r="C28" s="62"/>
      <c r="D28" s="62"/>
      <c r="E28" s="62"/>
      <c r="F28" s="121"/>
      <c r="G28" s="174"/>
      <c r="H28" s="175"/>
      <c r="I28" s="140"/>
      <c r="J28" s="139"/>
      <c r="K28" s="119"/>
      <c r="L28" s="55"/>
      <c r="M28" s="138"/>
      <c r="N28" s="118"/>
      <c r="O28" s="119"/>
      <c r="P28" s="120"/>
      <c r="Q28" s="121"/>
      <c r="R28" s="83"/>
      <c r="S28" s="13"/>
      <c r="T28" s="14"/>
      <c r="V28" s="14"/>
    </row>
    <row r="29" spans="1:22" s="6" customFormat="1" ht="12.75">
      <c r="A29" s="94"/>
      <c r="B29" s="90" t="s">
        <v>34</v>
      </c>
      <c r="C29" s="61" t="s">
        <v>35</v>
      </c>
      <c r="D29" s="61"/>
      <c r="E29" s="61"/>
      <c r="F29" s="121"/>
      <c r="G29" s="172"/>
      <c r="H29" s="173"/>
      <c r="I29" s="137"/>
      <c r="J29" s="29"/>
      <c r="K29" s="119"/>
      <c r="L29" s="55"/>
      <c r="M29" s="138"/>
      <c r="N29" s="118"/>
      <c r="O29" s="119"/>
      <c r="P29" s="122"/>
      <c r="Q29" s="121"/>
      <c r="R29" s="83"/>
      <c r="V29" s="14"/>
    </row>
    <row r="30" spans="1:22" s="3" customFormat="1" ht="14.25" customHeight="1">
      <c r="A30" s="86"/>
      <c r="B30" s="91" t="s">
        <v>5</v>
      </c>
      <c r="C30" s="62" t="s">
        <v>83</v>
      </c>
      <c r="D30" s="62"/>
      <c r="E30" s="65"/>
      <c r="F30" s="196"/>
      <c r="G30" s="197"/>
      <c r="H30" s="198"/>
      <c r="I30" s="199"/>
      <c r="J30" s="200"/>
      <c r="K30" s="201"/>
      <c r="L30" s="202">
        <f>IF(K30&gt;0,IF(K30&lt;$Q$8,"C","L"),"")</f>
      </c>
      <c r="M30" s="203"/>
      <c r="N30" s="204">
        <f>IF($F$8&gt;0,ROUND(IF(F30&gt;0,IF(G30&lt;=$F$8,IF(O30&lt;=($F$8-$F$6),MIN(O30,($F$8-$F$6)*(1-I30)+($F$8-G30)*I30),(($F$8-$F$6)*(1-I30))+(($F$8-G30)*I30)),IF(O30&lt;=($F$8-$F$6),MIN(O30,$F$8-$F$6)*(1-I30),($F$8-$F$6)*(1-I30))),0),0),0)</f>
        <v>0</v>
      </c>
      <c r="O30" s="205">
        <f>IF(OR(M30="O",M30="N"),IF(F30&gt;0,IF(M30="O",K30,IF(K30&gt;=$Q$8,$Q$8,K30)),0),0)</f>
        <v>0</v>
      </c>
      <c r="P30" s="206">
        <f>IF(O30&gt;0,ROUND(IF(F30&gt;0,IF(N30&lt;O30,N30/O30,100%),0%),2)*100,0)</f>
        <v>0</v>
      </c>
      <c r="Q30" s="207">
        <f>IF(P30&gt;0,F30*P30,0)/100</f>
        <v>0</v>
      </c>
      <c r="R30" s="80"/>
      <c r="S30" s="13">
        <f>IF(F30&gt;0,IF(($F$8-$F$6)&gt;#REF!,(#REF!*(1-I30))+(($F$8-G30)*C30),(($F$8-$F$6)*(1-I30))+(($F$8-G30)*I30)),0)</f>
        <v>0</v>
      </c>
      <c r="T30" s="14">
        <f>IF(S30&lt;&gt;0,F30*S30,0)</f>
        <v>0</v>
      </c>
      <c r="V30" s="14"/>
    </row>
    <row r="31" spans="1:22" s="3" customFormat="1" ht="14.25" customHeight="1">
      <c r="A31" s="86"/>
      <c r="B31" s="91" t="s">
        <v>6</v>
      </c>
      <c r="C31" s="308" t="s">
        <v>84</v>
      </c>
      <c r="D31" s="308"/>
      <c r="E31" s="62"/>
      <c r="F31" s="235"/>
      <c r="G31" s="236"/>
      <c r="H31" s="237"/>
      <c r="I31" s="238"/>
      <c r="J31" s="239"/>
      <c r="K31" s="240"/>
      <c r="L31" s="241">
        <f>IF(K31&gt;0,IF(K31&lt;$Q$8,"C","L"),"")</f>
      </c>
      <c r="M31" s="242"/>
      <c r="N31" s="171">
        <f>IF($F$8&gt;0,ROUND(IF(F31&gt;0,IF(G31&lt;=$F$8,IF(O31&lt;=($F$8-$F$6),MIN(O31,($F$8-$F$6)*(1-I31)+($F$8-G31)*I31),(($F$8-$F$6)*(1-I31))+(($F$8-G31)*I31)),IF(O31&lt;=($F$8-$F$6),MIN(O31,$F$8-$F$6)*(1-I31),($F$8-$F$6)*(1-I31))),0),0),0)</f>
        <v>0</v>
      </c>
      <c r="O31" s="220">
        <f>IF(OR(M31="O",M31="N"),IF(F31&gt;0,IF(M31="O",K31,IF(K31&gt;=$Q$8,$Q$8,K31)),0),0)</f>
        <v>0</v>
      </c>
      <c r="P31" s="221">
        <f>IF(O31&gt;0,ROUND(IF(F31&gt;0,IF(N31&lt;O31,N31/O31,100%),0%),2)*100,0)</f>
        <v>0</v>
      </c>
      <c r="Q31" s="222">
        <f>IF(P31&gt;0,F31*P31,0)/100</f>
        <v>0</v>
      </c>
      <c r="R31" s="80"/>
      <c r="S31" s="13">
        <f>IF(F31&gt;0,IF(($F$8-$F$6)&gt;#REF!,(#REF!*(1-I31))+(($F$8-G31)*C31),(($F$8-$F$6)*(1-I31))+(($F$8-G31)*I31)),0)</f>
        <v>0</v>
      </c>
      <c r="T31" s="14">
        <f>IF(S31&lt;&gt;0,F31*S31,0)</f>
        <v>0</v>
      </c>
      <c r="V31" s="14"/>
    </row>
    <row r="32" spans="1:22" s="3" customFormat="1" ht="12" customHeight="1">
      <c r="A32" s="86"/>
      <c r="B32" s="91"/>
      <c r="C32" s="62"/>
      <c r="D32" s="62"/>
      <c r="E32" s="62"/>
      <c r="F32" s="176"/>
      <c r="G32" s="174"/>
      <c r="H32" s="175"/>
      <c r="I32" s="140"/>
      <c r="J32" s="139"/>
      <c r="K32" s="119"/>
      <c r="L32" s="55"/>
      <c r="M32" s="138"/>
      <c r="N32" s="118"/>
      <c r="O32" s="119"/>
      <c r="P32" s="120"/>
      <c r="Q32" s="121"/>
      <c r="R32" s="80"/>
      <c r="S32" s="13"/>
      <c r="T32" s="14"/>
      <c r="V32" s="14"/>
    </row>
    <row r="33" spans="1:22" s="6" customFormat="1" ht="14.25" customHeight="1">
      <c r="A33" s="94"/>
      <c r="B33" s="90" t="s">
        <v>36</v>
      </c>
      <c r="C33" s="61" t="s">
        <v>37</v>
      </c>
      <c r="D33" s="61"/>
      <c r="E33" s="61"/>
      <c r="F33" s="243"/>
      <c r="G33" s="244"/>
      <c r="H33" s="245"/>
      <c r="I33" s="246"/>
      <c r="J33" s="7"/>
      <c r="K33" s="247"/>
      <c r="L33" s="248">
        <f>IF(K33&gt;0,IF(K33&lt;$Q$8,"C","L"),"")</f>
      </c>
      <c r="M33" s="249"/>
      <c r="N33" s="231">
        <f>IF($F$8&gt;0,ROUND(IF(F33&gt;0,IF(G33&lt;=$F$8,IF(O33&lt;=($F$8-$F$6),MIN(O33,($F$8-$F$6)*(1-I33)+($F$8-G33)*I33),(($F$8-$F$6)*(1-I33))+(($F$8-G33)*I33)),IF(O33&lt;=($F$8-$F$6),MIN(O33,$F$8-$F$6)*(1-I33),($F$8-$F$6)*(1-I33))),0),0),0)</f>
        <v>0</v>
      </c>
      <c r="O33" s="232">
        <f>IF(OR(M33="O",M33="N"),IF(F33&gt;0,IF(M33="O",K33,IF(K33&gt;=$Q$8,$Q$8,K33)),0),0)</f>
        <v>0</v>
      </c>
      <c r="P33" s="233">
        <f>IF(O33&gt;0,ROUND(IF(F33&gt;0,IF(N33&lt;O33,N33/O33,100%),0%),2)*100,0)</f>
        <v>0</v>
      </c>
      <c r="Q33" s="234">
        <f>IF(P33&gt;0,F33*P33,0)/100</f>
        <v>0</v>
      </c>
      <c r="R33" s="83"/>
      <c r="S33" s="13">
        <f>IF(F33&gt;0,IF(($F$8-$F$6)&gt;#REF!,(#REF!*(1-I33))+(($F$8-G33)*C33),(($F$8-$F$6)*(1-I33))+(($F$8-G33)*I33)),0)</f>
        <v>0</v>
      </c>
      <c r="T33" s="14">
        <f>IF(S33&lt;&gt;0,F33*S33,0)</f>
        <v>0</v>
      </c>
      <c r="V33" s="14"/>
    </row>
    <row r="34" spans="1:22" s="6" customFormat="1" ht="12" customHeight="1">
      <c r="A34" s="94"/>
      <c r="B34" s="90"/>
      <c r="C34" s="61"/>
      <c r="D34" s="61"/>
      <c r="E34" s="61"/>
      <c r="F34" s="121"/>
      <c r="G34" s="174"/>
      <c r="H34" s="175"/>
      <c r="I34" s="140"/>
      <c r="J34" s="139"/>
      <c r="K34" s="119"/>
      <c r="L34" s="55"/>
      <c r="M34" s="138"/>
      <c r="N34" s="118"/>
      <c r="O34" s="119"/>
      <c r="P34" s="120"/>
      <c r="Q34" s="121"/>
      <c r="R34" s="83"/>
      <c r="S34" s="13"/>
      <c r="T34" s="14"/>
      <c r="V34" s="14"/>
    </row>
    <row r="35" spans="1:22" s="6" customFormat="1" ht="14.25" customHeight="1">
      <c r="A35" s="94"/>
      <c r="B35" s="90" t="s">
        <v>38</v>
      </c>
      <c r="C35" s="61" t="s">
        <v>39</v>
      </c>
      <c r="D35" s="61"/>
      <c r="E35" s="61"/>
      <c r="F35" s="243"/>
      <c r="G35" s="244"/>
      <c r="H35" s="245"/>
      <c r="I35" s="246"/>
      <c r="J35" s="7"/>
      <c r="K35" s="247"/>
      <c r="L35" s="248">
        <f>IF(K35&gt;0,IF(K35&lt;$Q$8,"C","L"),"")</f>
      </c>
      <c r="M35" s="249"/>
      <c r="N35" s="231">
        <f>IF($F$8&gt;0,ROUND(IF(F35&gt;0,IF(G35&lt;=$F$8,IF(O35&lt;=($F$8-$F$6),MIN(O35,($F$8-$F$6)*(1-I35)+($F$8-G35)*I35),(($F$8-$F$6)*(1-I35))+(($F$8-G35)*I35)),IF(O35&lt;=($F$8-$F$6),MIN(O35,$F$8-$F$6)*(1-I35),($F$8-$F$6)*(1-I35))),0),0),0)</f>
        <v>0</v>
      </c>
      <c r="O35" s="232">
        <f>IF(OR(M35="O",M35="N"),IF(F35&gt;0,IF(M35="O",K35,IF(K35&gt;=$Q$8,$Q$8,K35)),0),0)</f>
        <v>0</v>
      </c>
      <c r="P35" s="233">
        <f>IF(O35&gt;0,ROUND(IF(F35&gt;0,IF(N35&lt;O35,N35/O35,100%),0%),2)*100,0)</f>
        <v>0</v>
      </c>
      <c r="Q35" s="234">
        <f>IF(P35&gt;0,F35*P35,0)/100</f>
        <v>0</v>
      </c>
      <c r="R35" s="83"/>
      <c r="S35" s="13">
        <f>IF(F35&gt;0,IF(($F$8-$F$6)&gt;#REF!,(#REF!*(1-I35))+(($F$8-G35)*C35),(($F$8-$F$6)*(1-I35))+(($F$8-G35)*I35)),0)</f>
        <v>0</v>
      </c>
      <c r="T35" s="14">
        <f>IF(S35&lt;&gt;0,F35*S35,0)</f>
        <v>0</v>
      </c>
      <c r="V35" s="14"/>
    </row>
    <row r="36" spans="1:22" s="6" customFormat="1" ht="12" customHeight="1">
      <c r="A36" s="94"/>
      <c r="B36" s="90"/>
      <c r="C36" s="61"/>
      <c r="D36" s="61"/>
      <c r="E36" s="61"/>
      <c r="F36" s="121"/>
      <c r="G36" s="174"/>
      <c r="H36" s="175"/>
      <c r="I36" s="140"/>
      <c r="J36" s="139"/>
      <c r="K36" s="119"/>
      <c r="L36" s="55"/>
      <c r="M36" s="138"/>
      <c r="N36" s="118"/>
      <c r="O36" s="119"/>
      <c r="P36" s="120"/>
      <c r="Q36" s="121"/>
      <c r="R36" s="83"/>
      <c r="S36" s="13"/>
      <c r="T36" s="14"/>
      <c r="V36" s="14"/>
    </row>
    <row r="37" spans="1:22" s="6" customFormat="1" ht="14.25" customHeight="1">
      <c r="A37" s="94"/>
      <c r="B37" s="90" t="s">
        <v>40</v>
      </c>
      <c r="C37" s="61" t="s">
        <v>41</v>
      </c>
      <c r="D37" s="61"/>
      <c r="E37" s="61"/>
      <c r="F37" s="243"/>
      <c r="G37" s="244"/>
      <c r="H37" s="245"/>
      <c r="I37" s="246"/>
      <c r="J37" s="7"/>
      <c r="K37" s="247"/>
      <c r="L37" s="248">
        <f>IF(K37&gt;0,IF(K37&lt;$Q$8,"C","L"),"")</f>
      </c>
      <c r="M37" s="249"/>
      <c r="N37" s="231">
        <f>IF($F$8&gt;0,ROUND(IF(F37&gt;0,IF(G37&lt;=$F$8,IF(O37&lt;=($F$8-$F$6),MIN(O37,($F$8-$F$6)*(1-I37)+($F$8-G37)*I37),(($F$8-$F$6)*(1-I37))+(($F$8-G37)*I37)),IF(O37&lt;=($F$8-$F$6),MIN(O37,$F$8-$F$6)*(1-I37),($F$8-$F$6)*(1-I37))),0),0),0)</f>
        <v>0</v>
      </c>
      <c r="O37" s="232">
        <f>IF(OR(M37="O",M37="N"),IF(F37&gt;0,IF(M37="O",K37,IF(K37&gt;=$Q$8,$Q$8,K37)),0),0)</f>
        <v>0</v>
      </c>
      <c r="P37" s="233">
        <f>IF(O37&gt;0,ROUND(IF(F37&gt;0,IF(N37&lt;O37,N37/O37,100%),0%),2)*100,0)</f>
        <v>0</v>
      </c>
      <c r="Q37" s="234">
        <f>IF(P37&gt;0,F37*P37,0)/100</f>
        <v>0</v>
      </c>
      <c r="R37" s="83"/>
      <c r="S37" s="13">
        <f>IF(F37&gt;0,IF(($F$8-$F$6)&gt;#REF!,(#REF!*(1-I37))+(($F$8-G37)*C37),(($F$8-$F$6)*(1-I37))+(($F$8-G37)*I37)),0)</f>
        <v>0</v>
      </c>
      <c r="T37" s="14">
        <f>IF(S37&lt;&gt;0,F37*S37,0)</f>
        <v>0</v>
      </c>
      <c r="V37" s="14"/>
    </row>
    <row r="38" spans="1:22" s="6" customFormat="1" ht="12" customHeight="1">
      <c r="A38" s="94"/>
      <c r="B38" s="90"/>
      <c r="C38" s="61"/>
      <c r="D38" s="61"/>
      <c r="E38" s="61"/>
      <c r="F38" s="121"/>
      <c r="G38" s="174"/>
      <c r="H38" s="175"/>
      <c r="I38" s="140"/>
      <c r="J38" s="139"/>
      <c r="K38" s="119"/>
      <c r="L38" s="55"/>
      <c r="M38" s="138"/>
      <c r="N38" s="118"/>
      <c r="O38" s="119"/>
      <c r="P38" s="120"/>
      <c r="Q38" s="121"/>
      <c r="R38" s="83"/>
      <c r="S38" s="13"/>
      <c r="T38" s="14"/>
      <c r="V38" s="14"/>
    </row>
    <row r="39" spans="1:22" s="6" customFormat="1" ht="14.25" customHeight="1">
      <c r="A39" s="94"/>
      <c r="B39" s="90" t="s">
        <v>42</v>
      </c>
      <c r="C39" s="61" t="s">
        <v>43</v>
      </c>
      <c r="D39" s="61"/>
      <c r="E39" s="61"/>
      <c r="F39" s="301"/>
      <c r="G39" s="244"/>
      <c r="H39" s="245"/>
      <c r="I39" s="246"/>
      <c r="J39" s="7"/>
      <c r="K39" s="247"/>
      <c r="L39" s="248"/>
      <c r="M39" s="249"/>
      <c r="N39" s="231">
        <f>ROUND(IF(F39&gt;0,IF(G39&lt;=$F$8,IF(O39&lt;=($F$8-$F$6),MIN(O39,($F$8-$F$6)*(1-I39)+($F$8-G39)*I39),(($F$8-$F$6)*(1-I39))+(($F$8-G39)*I39)),IF(O39&lt;=($F$8-$F$6),MIN(O39,$F$8-$F$6)*(1-I39),($F$8-$F$6)*(1-I39))),0),0)</f>
        <v>0</v>
      </c>
      <c r="O39" s="250">
        <f>IF(OR(M39="O",M39="N"),IF(F39&gt;0,IF(M39="O",K39,IF(K39&gt;=$Q$8,$Q$8,K39)),0),0)</f>
        <v>0</v>
      </c>
      <c r="P39" s="251">
        <f>IF(O39&gt;0,ROUND(IF(F39&gt;0,IF(N39&lt;O39,N39/O39,100%),0%),2)*100,0)</f>
        <v>0</v>
      </c>
      <c r="Q39" s="234">
        <f>IF(P39&gt;0,F39*P39,0)/100</f>
        <v>0</v>
      </c>
      <c r="R39" s="83"/>
      <c r="S39" s="6">
        <f>IF(F39&gt;0,IF(($F$8-$F$6)&gt;#REF!,(#REF!*(1-I39))+(($F$8-G39)*C39),(($F$8-$F$6)*(1-I39))+(($F$8-G39)*I39)),0)</f>
        <v>0</v>
      </c>
      <c r="T39" s="14">
        <f>IF(S39&lt;&gt;0,F39*S39,0)</f>
        <v>0</v>
      </c>
      <c r="V39" s="14"/>
    </row>
    <row r="40" spans="1:22" s="6" customFormat="1" ht="12" customHeight="1">
      <c r="A40" s="94"/>
      <c r="B40" s="90"/>
      <c r="C40" s="61"/>
      <c r="D40" s="61"/>
      <c r="E40" s="61"/>
      <c r="F40" s="177"/>
      <c r="G40" s="174"/>
      <c r="H40" s="175"/>
      <c r="I40" s="140"/>
      <c r="J40" s="139"/>
      <c r="K40" s="119"/>
      <c r="L40" s="55"/>
      <c r="M40" s="138"/>
      <c r="N40" s="118"/>
      <c r="O40" s="119"/>
      <c r="P40" s="120"/>
      <c r="Q40" s="121"/>
      <c r="R40" s="83"/>
      <c r="T40" s="14"/>
      <c r="V40" s="14"/>
    </row>
    <row r="41" spans="1:22" s="6" customFormat="1" ht="14.25" customHeight="1">
      <c r="A41" s="94"/>
      <c r="B41" s="90" t="s">
        <v>44</v>
      </c>
      <c r="C41" s="61" t="s">
        <v>45</v>
      </c>
      <c r="D41" s="61"/>
      <c r="E41" s="61"/>
      <c r="F41" s="243"/>
      <c r="G41" s="244"/>
      <c r="H41" s="245"/>
      <c r="I41" s="246"/>
      <c r="J41" s="7"/>
      <c r="K41" s="247"/>
      <c r="L41" s="248">
        <f>IF(K41&gt;0,IF(K41&lt;$Q$8,"C","L"),"")</f>
      </c>
      <c r="M41" s="249"/>
      <c r="N41" s="231">
        <f>IF($F$8&gt;0,ROUND(IF(F41&gt;0,IF(G41&lt;=$F$8,IF(O41&lt;=($F$8-$F$6),MIN(O41,($F$8-$F$6)*(1-I41)+($F$8-G41)*I41),(($F$8-$F$6)*(1-I41))+(($F$8-G41)*I41)),IF(O41&lt;=($F$8-$F$6),MIN(O41,$F$8-$F$6)*(1-I41),($F$8-$F$6)*(1-I41))),0),0),0)</f>
        <v>0</v>
      </c>
      <c r="O41" s="232">
        <f>IF(OR(M41="O",M41="N"),IF(F41&gt;0,IF(M41="O",K41,IF(K41&gt;=$Q$8,$Q$8,K41)),0),0)</f>
        <v>0</v>
      </c>
      <c r="P41" s="233">
        <f>IF(O41&gt;0,ROUND(IF(F41&gt;0,IF(N41&lt;O41,N41/O41,100%),0%),2)*100,0)</f>
        <v>0</v>
      </c>
      <c r="Q41" s="234">
        <f>IF(P41&gt;0,F41*P41,0)/100</f>
        <v>0</v>
      </c>
      <c r="R41" s="83"/>
      <c r="S41" s="13">
        <f>IF(F41&gt;0,IF(($F$8-$F$6)&gt;#REF!,(#REF!*(1-I41))+(($F$8-G41)*C41),(($F$8-$F$6)*(1-I41))+(($F$8-G41)*I41)),0)</f>
        <v>0</v>
      </c>
      <c r="T41" s="14">
        <f>IF(S41&lt;&gt;0,F41*S41,0)</f>
        <v>0</v>
      </c>
      <c r="V41" s="14"/>
    </row>
    <row r="42" spans="1:22" s="6" customFormat="1" ht="12" customHeight="1">
      <c r="A42" s="94"/>
      <c r="B42" s="90"/>
      <c r="C42" s="61"/>
      <c r="D42" s="61"/>
      <c r="E42" s="61"/>
      <c r="F42" s="121"/>
      <c r="G42" s="174"/>
      <c r="H42" s="175"/>
      <c r="I42" s="140"/>
      <c r="J42" s="139"/>
      <c r="K42" s="119"/>
      <c r="L42" s="55"/>
      <c r="M42" s="138"/>
      <c r="N42" s="118"/>
      <c r="O42" s="119"/>
      <c r="P42" s="120"/>
      <c r="Q42" s="121"/>
      <c r="R42" s="83"/>
      <c r="S42" s="13"/>
      <c r="T42" s="14"/>
      <c r="V42" s="14"/>
    </row>
    <row r="43" spans="1:22" s="6" customFormat="1" ht="14.25" customHeight="1">
      <c r="A43" s="94"/>
      <c r="B43" s="90" t="s">
        <v>46</v>
      </c>
      <c r="C43" s="61" t="s">
        <v>47</v>
      </c>
      <c r="D43" s="61"/>
      <c r="E43" s="61"/>
      <c r="F43" s="243"/>
      <c r="G43" s="244"/>
      <c r="H43" s="245"/>
      <c r="I43" s="246"/>
      <c r="J43" s="7"/>
      <c r="K43" s="247"/>
      <c r="L43" s="248">
        <f>IF(K43&gt;0,IF(K43&lt;$Q$8,"C","L"),"")</f>
      </c>
      <c r="M43" s="249"/>
      <c r="N43" s="231">
        <f>IF($F$8&gt;0,ROUND(IF(F43&gt;0,IF(G43&lt;=$F$8,IF(O43&lt;=($F$8-$F$6),MIN(O43,($F$8-$F$6)*(1-I43)+($F$8-G43)*I43),(($F$8-$F$6)*(1-I43))+(($F$8-G43)*I43)),IF(O43&lt;=($F$8-$F$6),MIN(O43,$F$8-$F$6)*(1-I43),($F$8-$F$6)*(1-I43))),0),0),0)</f>
        <v>0</v>
      </c>
      <c r="O43" s="232">
        <f>IF(OR(M43="O",M43="N"),IF(F43&gt;0,IF(M43="O",K43,IF(K43&gt;=$Q$8,$Q$8,K43)),0),0)</f>
        <v>0</v>
      </c>
      <c r="P43" s="233">
        <f>IF(O43&gt;0,ROUND(IF(F43&gt;0,IF(N43&lt;O43,N43/O43,100%),0%),2)*100,0)</f>
        <v>0</v>
      </c>
      <c r="Q43" s="234">
        <f>IF(P43&gt;0,F43*P43,0)/100</f>
        <v>0</v>
      </c>
      <c r="R43" s="83"/>
      <c r="S43" s="13">
        <f>IF(F43&gt;0,IF(($F$8-$F$6)&gt;#REF!,(#REF!*(1-I43))+(($F$8-G43)*C43),(($F$8-$F$6)*(1-I43))+(($F$8-G43)*I43)),0)</f>
        <v>0</v>
      </c>
      <c r="T43" s="14">
        <f>IF(S43&lt;&gt;0,F43*S43,0)</f>
        <v>0</v>
      </c>
      <c r="V43" s="14"/>
    </row>
    <row r="44" spans="1:22" s="6" customFormat="1" ht="12" customHeight="1">
      <c r="A44" s="94"/>
      <c r="B44" s="90"/>
      <c r="C44" s="61"/>
      <c r="D44" s="61"/>
      <c r="E44" s="61"/>
      <c r="F44" s="121"/>
      <c r="G44" s="174"/>
      <c r="H44" s="175"/>
      <c r="I44" s="140"/>
      <c r="J44" s="139"/>
      <c r="K44" s="119"/>
      <c r="L44" s="55"/>
      <c r="M44" s="138"/>
      <c r="N44" s="118"/>
      <c r="O44" s="119"/>
      <c r="P44" s="120"/>
      <c r="Q44" s="121"/>
      <c r="R44" s="83"/>
      <c r="S44" s="13"/>
      <c r="T44" s="14"/>
      <c r="V44" s="14"/>
    </row>
    <row r="45" spans="1:22" s="6" customFormat="1" ht="14.25" customHeight="1">
      <c r="A45" s="94"/>
      <c r="B45" s="90" t="s">
        <v>48</v>
      </c>
      <c r="C45" s="61" t="s">
        <v>49</v>
      </c>
      <c r="D45" s="61"/>
      <c r="E45" s="61"/>
      <c r="F45" s="243"/>
      <c r="G45" s="244"/>
      <c r="H45" s="245"/>
      <c r="I45" s="246"/>
      <c r="J45" s="7"/>
      <c r="K45" s="247"/>
      <c r="L45" s="248">
        <f>IF(K45&gt;0,IF(K45&lt;$Q$8,"C","L"),"")</f>
      </c>
      <c r="M45" s="249"/>
      <c r="N45" s="231">
        <f>IF($F$8&gt;0,ROUND(IF(F45&gt;0,IF(G45&lt;=$F$8,IF(O45&lt;=($F$8-$F$6),MIN(O45,($F$8-$F$6)*(1-I45)+($F$8-G45)*I45),(($F$8-$F$6)*(1-I45))+(($F$8-G45)*I45)),IF(O45&lt;=($F$8-$F$6),MIN(O45,$F$8-$F$6)*(1-I45),($F$8-$F$6)*(1-I45))),0),0),0)</f>
        <v>0</v>
      </c>
      <c r="O45" s="232">
        <f>IF(OR(M45="O",M45="N"),IF(F45&gt;0,IF(M45="O",K45,IF(K45&gt;=$Q$8,$Q$8,K45)),0),0)</f>
        <v>0</v>
      </c>
      <c r="P45" s="233">
        <f>IF(O45&gt;0,ROUND(IF(F45&gt;0,IF(N45&lt;O45,N45/O45,100%),0%),2)*100,0)</f>
        <v>0</v>
      </c>
      <c r="Q45" s="234">
        <f>IF(P45&gt;0,F45*P45,0)/100</f>
        <v>0</v>
      </c>
      <c r="R45" s="83"/>
      <c r="S45" s="13">
        <f>IF(F45&gt;0,IF(($F$8-$F$6)&gt;#REF!,(#REF!*(1-I45))+(($F$8-G45)*C45),(($F$8-$F$6)*(1-I45))+(($F$8-G45)*I45)),0)</f>
        <v>0</v>
      </c>
      <c r="T45" s="14">
        <f>IF(S45&lt;&gt;0,F45*S45,0)</f>
        <v>0</v>
      </c>
      <c r="V45" s="14"/>
    </row>
    <row r="46" spans="1:22" s="6" customFormat="1" ht="12" customHeight="1">
      <c r="A46" s="94"/>
      <c r="B46" s="90"/>
      <c r="C46" s="61"/>
      <c r="D46" s="61"/>
      <c r="E46" s="61"/>
      <c r="F46" s="121"/>
      <c r="G46" s="174"/>
      <c r="H46" s="175"/>
      <c r="I46" s="140"/>
      <c r="J46" s="139"/>
      <c r="K46" s="119"/>
      <c r="L46" s="55"/>
      <c r="M46" s="138"/>
      <c r="N46" s="118"/>
      <c r="O46" s="119"/>
      <c r="P46" s="120"/>
      <c r="Q46" s="121"/>
      <c r="R46" s="83"/>
      <c r="S46" s="13"/>
      <c r="T46" s="14"/>
      <c r="V46" s="14"/>
    </row>
    <row r="47" spans="1:22" s="6" customFormat="1" ht="14.25" customHeight="1">
      <c r="A47" s="94"/>
      <c r="B47" s="90" t="s">
        <v>50</v>
      </c>
      <c r="C47" s="61" t="s">
        <v>51</v>
      </c>
      <c r="D47" s="61"/>
      <c r="E47" s="61"/>
      <c r="F47" s="243"/>
      <c r="G47" s="244"/>
      <c r="H47" s="245"/>
      <c r="I47" s="246"/>
      <c r="J47" s="7"/>
      <c r="K47" s="247"/>
      <c r="L47" s="248">
        <f>IF(K47&gt;0,IF(K47&lt;$Q$8,"C","L"),"")</f>
      </c>
      <c r="M47" s="249"/>
      <c r="N47" s="231">
        <f>IF($F$8&gt;0,ROUND(IF(F47&gt;0,IF(G47&lt;=$F$8,IF(O47&lt;=($F$8-$F$6),MIN(O47,($F$8-$F$6)*(1-I47)+($F$8-G47)*I47),(($F$8-$F$6)*(1-I47))+(($F$8-G47)*I47)),IF(O47&lt;=($F$8-$F$6),MIN(O47,$F$8-$F$6)*(1-I47),($F$8-$F$6)*(1-I47))),0),0),0)</f>
        <v>0</v>
      </c>
      <c r="O47" s="232">
        <f>IF(OR(M47="O",M47="N"),IF(F47&gt;0,IF(M47="O",K47,IF(K47&gt;=$Q$8,$Q$8,K47)),0),0)</f>
        <v>0</v>
      </c>
      <c r="P47" s="233">
        <f>IF(O47&gt;0,ROUND(IF(F47&gt;0,IF(N47&lt;O47,N47/O47,100%),0%),2)*100,0)</f>
        <v>0</v>
      </c>
      <c r="Q47" s="234">
        <f>IF(P47&gt;0,F47*P47,0)/100</f>
        <v>0</v>
      </c>
      <c r="R47" s="83"/>
      <c r="S47" s="13">
        <f>IF(F47&gt;0,IF(($F$8-$F$6)&gt;#REF!,(#REF!*(1-I47))+(($F$8-G47)*C47),(($F$8-$F$6)*(1-I47))+(($F$8-G47)*I47)),0)</f>
        <v>0</v>
      </c>
      <c r="T47" s="14">
        <f>IF(S47&lt;&gt;0,F47*S47,0)</f>
        <v>0</v>
      </c>
      <c r="V47" s="14"/>
    </row>
    <row r="48" spans="1:22" s="6" customFormat="1" ht="12" customHeight="1">
      <c r="A48" s="94"/>
      <c r="B48" s="90"/>
      <c r="C48" s="61"/>
      <c r="D48" s="61"/>
      <c r="E48" s="61"/>
      <c r="F48" s="121"/>
      <c r="G48" s="174"/>
      <c r="H48" s="175"/>
      <c r="I48" s="140"/>
      <c r="J48" s="139"/>
      <c r="K48" s="119"/>
      <c r="L48" s="55"/>
      <c r="M48" s="138"/>
      <c r="N48" s="118"/>
      <c r="O48" s="119"/>
      <c r="P48" s="120"/>
      <c r="Q48" s="121"/>
      <c r="R48" s="83"/>
      <c r="S48" s="13"/>
      <c r="T48" s="14"/>
      <c r="V48" s="14"/>
    </row>
    <row r="49" spans="1:22" s="6" customFormat="1" ht="14.25" customHeight="1">
      <c r="A49" s="94"/>
      <c r="B49" s="90" t="s">
        <v>52</v>
      </c>
      <c r="C49" s="61" t="s">
        <v>53</v>
      </c>
      <c r="D49" s="61"/>
      <c r="E49" s="61"/>
      <c r="F49" s="243"/>
      <c r="G49" s="244"/>
      <c r="H49" s="245"/>
      <c r="I49" s="246"/>
      <c r="J49" s="7"/>
      <c r="K49" s="247"/>
      <c r="L49" s="248">
        <f>IF(K49&gt;0,IF(K49&lt;$Q$8,"C","L"),"")</f>
      </c>
      <c r="M49" s="249"/>
      <c r="N49" s="231">
        <f>IF($F$8&gt;0,ROUND(IF(F49&gt;0,IF(G49&lt;=$F$8,IF(O49&lt;=($F$8-$F$6),MIN(O49,($F$8-$F$6)*(1-I49)+($F$8-G49)*I49),(($F$8-$F$6)*(1-I49))+(($F$8-G49)*I49)),IF(O49&lt;=($F$8-$F$6),MIN(O49,$F$8-$F$6)*(1-I49),($F$8-$F$6)*(1-I49))),0),0),0)</f>
        <v>0</v>
      </c>
      <c r="O49" s="232">
        <f>IF(OR(M49="O",M49="N"),IF(F49&gt;0,IF(M49="O",K49,IF(K49&gt;=$Q$8,$Q$8,K49)),0),0)</f>
        <v>0</v>
      </c>
      <c r="P49" s="233">
        <f>IF(O49&gt;0,ROUND(IF(F49&gt;0,IF(N49&lt;O49,N49/O49,100%),0%),2)*100,0)</f>
        <v>0</v>
      </c>
      <c r="Q49" s="234">
        <f>IF(P49&gt;0,F49*P49,0)/100</f>
        <v>0</v>
      </c>
      <c r="R49" s="83"/>
      <c r="S49" s="13">
        <f>IF(F49&gt;0,IF(($F$8-$F$6)&gt;#REF!,(#REF!*(1-I49))+(($F$8-G49)*C49),(($F$8-$F$6)*(1-I49))+(($F$8-G49)*I49)),0)</f>
        <v>0</v>
      </c>
      <c r="T49" s="14">
        <f>IF(S49&lt;&gt;0,F49*S49,0)</f>
        <v>0</v>
      </c>
      <c r="V49" s="14"/>
    </row>
    <row r="50" spans="1:22" s="6" customFormat="1" ht="12" customHeight="1">
      <c r="A50" s="94"/>
      <c r="B50" s="90"/>
      <c r="C50" s="61"/>
      <c r="D50" s="61"/>
      <c r="E50" s="61"/>
      <c r="F50" s="121"/>
      <c r="G50" s="174"/>
      <c r="H50" s="175"/>
      <c r="I50" s="140"/>
      <c r="J50" s="139"/>
      <c r="K50" s="119"/>
      <c r="L50" s="55"/>
      <c r="M50" s="138"/>
      <c r="N50" s="118"/>
      <c r="O50" s="119"/>
      <c r="P50" s="120"/>
      <c r="Q50" s="121"/>
      <c r="R50" s="83"/>
      <c r="S50" s="13"/>
      <c r="T50" s="14"/>
      <c r="V50" s="14"/>
    </row>
    <row r="51" spans="1:22" s="6" customFormat="1" ht="14.25" customHeight="1">
      <c r="A51" s="94"/>
      <c r="B51" s="90" t="s">
        <v>54</v>
      </c>
      <c r="C51" s="317" t="s">
        <v>55</v>
      </c>
      <c r="D51" s="317"/>
      <c r="E51" s="317"/>
      <c r="F51" s="301"/>
      <c r="G51" s="252"/>
      <c r="H51" s="253"/>
      <c r="I51" s="254"/>
      <c r="J51" s="255"/>
      <c r="K51" s="247"/>
      <c r="L51" s="248">
        <f>IF(K51&gt;0,IF(K51&lt;$Q$8,"C","L"),"")</f>
      </c>
      <c r="M51" s="256"/>
      <c r="N51" s="231">
        <f>IF($F$8&gt;0,ROUND(IF(F51&gt;0,IF(G51&lt;=$F$8,IF(O51&lt;=($F$8-$F$6),MIN(O51,($F$8-$F$6)*(1-I51)+($F$8-G51)*I51),(($F$8-$F$6)*(1-I51))+(($F$8-G51)*I51)),IF(O51&lt;=($F$8-$F$6),MIN(O51,$F$8-$F$6)*(1-I51),($F$8-$F$6)*(1-I51))),0),0),0)</f>
        <v>0</v>
      </c>
      <c r="O51" s="232">
        <f>IF(OR(M51="O",M51="N"),IF(F51&gt;0,IF(M51="O",K51,IF(K51&gt;=$Q$8,$Q$8,K51)),0),0)</f>
        <v>0</v>
      </c>
      <c r="P51" s="233">
        <f>IF(O51&gt;0,ROUND(IF(F51&gt;0,IF(N51&lt;O51,N51/O51,100%),0%),2)*100,0)</f>
        <v>0</v>
      </c>
      <c r="Q51" s="234">
        <f>IF(P51&gt;0,F51*P51,0)/100</f>
        <v>0</v>
      </c>
      <c r="R51" s="83"/>
      <c r="S51" s="13">
        <f>IF(F51&gt;0,IF(($F$8-$F$6)&gt;#REF!,(#REF!*(1-I51))+(($F$8-G51)*C51),(($F$8-$F$6)*(1-I51))+(($F$8-G51)*I51)),0)</f>
        <v>0</v>
      </c>
      <c r="T51" s="14">
        <f>IF(S51&lt;&gt;0,F51*S51,0)</f>
        <v>0</v>
      </c>
      <c r="V51" s="14"/>
    </row>
    <row r="52" spans="1:22" s="6" customFormat="1" ht="12" customHeight="1">
      <c r="A52" s="94"/>
      <c r="B52" s="90"/>
      <c r="C52" s="63"/>
      <c r="D52" s="63"/>
      <c r="E52" s="63"/>
      <c r="F52" s="257"/>
      <c r="G52" s="258"/>
      <c r="H52" s="259"/>
      <c r="I52" s="260"/>
      <c r="J52" s="261"/>
      <c r="K52" s="69"/>
      <c r="L52" s="43"/>
      <c r="M52" s="262"/>
      <c r="N52" s="263"/>
      <c r="O52" s="69"/>
      <c r="P52" s="264"/>
      <c r="Q52" s="265"/>
      <c r="R52" s="83"/>
      <c r="S52" s="13"/>
      <c r="T52" s="14"/>
      <c r="V52" s="14"/>
    </row>
    <row r="53" spans="1:22" s="6" customFormat="1" ht="14.25" customHeight="1">
      <c r="A53" s="94"/>
      <c r="B53" s="90" t="s">
        <v>56</v>
      </c>
      <c r="C53" s="61" t="s">
        <v>57</v>
      </c>
      <c r="D53" s="61"/>
      <c r="E53" s="61"/>
      <c r="F53" s="243"/>
      <c r="G53" s="244"/>
      <c r="H53" s="245"/>
      <c r="I53" s="246"/>
      <c r="J53" s="7"/>
      <c r="K53" s="247"/>
      <c r="L53" s="248">
        <f>IF(K53&gt;0,IF(K53&lt;$Q$8,"C","L"),"")</f>
      </c>
      <c r="M53" s="249"/>
      <c r="N53" s="231">
        <f>IF($F$8&gt;0,ROUND(IF(F53&gt;0,IF(G53&lt;=$F$8,IF(O53&lt;=($F$8-$F$6),MIN(O53,($F$8-$F$6)*(1-I53)+($F$8-G53)*I53),(($F$8-$F$6)*(1-I53))+(($F$8-G53)*I53)),IF(O53&lt;=($F$8-$F$6),MIN(O53,$F$8-$F$6)*(1-I53),($F$8-$F$6)*(1-I53))),0),0),0)</f>
        <v>0</v>
      </c>
      <c r="O53" s="232">
        <f>IF(OR(M53="O",M53="N"),IF(F53&gt;0,IF(M53="O",K53,IF(K53&gt;=$Q$8,$Q$8,K53)),0),0)</f>
        <v>0</v>
      </c>
      <c r="P53" s="233">
        <f>IF(O53&gt;0,ROUND(IF(F53&gt;0,IF(N53&lt;O53,N53/O53,100%),0%),2)*100,0)</f>
        <v>0</v>
      </c>
      <c r="Q53" s="234">
        <f>IF(P53&gt;0,F53*P53,0)/100</f>
        <v>0</v>
      </c>
      <c r="R53" s="83"/>
      <c r="S53" s="13">
        <f>IF(F53&gt;0,IF(($F$8-$F$6)&gt;#REF!,(#REF!*(1-I53))+(($F$8-G53)*C53),(($F$8-$F$6)*(1-I53))+(($F$8-G53)*I53)),0)</f>
        <v>0</v>
      </c>
      <c r="T53" s="14">
        <f>IF(S53&lt;&gt;0,F53*S53,0)</f>
        <v>0</v>
      </c>
      <c r="V53" s="14"/>
    </row>
    <row r="54" spans="1:22" s="6" customFormat="1" ht="12.75">
      <c r="A54" s="94"/>
      <c r="B54" s="90"/>
      <c r="C54" s="61"/>
      <c r="D54" s="61"/>
      <c r="E54" s="61"/>
      <c r="F54" s="265"/>
      <c r="G54" s="266"/>
      <c r="H54" s="267"/>
      <c r="I54" s="68"/>
      <c r="J54" s="268"/>
      <c r="K54" s="69"/>
      <c r="L54" s="43"/>
      <c r="M54" s="75"/>
      <c r="N54" s="263"/>
      <c r="O54" s="69"/>
      <c r="P54" s="264"/>
      <c r="Q54" s="265"/>
      <c r="R54" s="83"/>
      <c r="S54" s="13"/>
      <c r="T54" s="14"/>
      <c r="V54" s="14"/>
    </row>
    <row r="55" spans="1:22" s="6" customFormat="1" ht="12.75">
      <c r="A55" s="94"/>
      <c r="B55" s="90" t="s">
        <v>58</v>
      </c>
      <c r="C55" s="61" t="s">
        <v>59</v>
      </c>
      <c r="D55" s="61"/>
      <c r="E55" s="61"/>
      <c r="F55" s="265"/>
      <c r="G55" s="266"/>
      <c r="H55" s="267"/>
      <c r="I55" s="68"/>
      <c r="J55" s="268"/>
      <c r="K55" s="69"/>
      <c r="L55" s="43"/>
      <c r="M55" s="75"/>
      <c r="N55" s="263"/>
      <c r="O55" s="69"/>
      <c r="P55" s="70"/>
      <c r="Q55" s="265"/>
      <c r="R55" s="83"/>
      <c r="S55" s="6">
        <f>IF(F55&gt;0,IF(($F$8-$F$6)&gt;#REF!,(#REF!*(1-I55))+(($F$8-G55)*C55),(($F$8-$F$6)*(1-I55))+(($F$8-G55)*I55)),0)</f>
        <v>0</v>
      </c>
      <c r="T55" s="6">
        <f>IF(S55&lt;&gt;0,F55*S55,0)</f>
        <v>0</v>
      </c>
      <c r="V55" s="14"/>
    </row>
    <row r="56" spans="1:22" s="3" customFormat="1" ht="14.25" customHeight="1">
      <c r="A56" s="86"/>
      <c r="B56" s="91"/>
      <c r="C56" s="315"/>
      <c r="D56" s="315"/>
      <c r="E56" s="64"/>
      <c r="F56" s="196"/>
      <c r="G56" s="197"/>
      <c r="H56" s="198"/>
      <c r="I56" s="199"/>
      <c r="J56" s="200"/>
      <c r="K56" s="201"/>
      <c r="L56" s="202">
        <f aca="true" t="shared" si="0" ref="L56:L61">IF(K56&gt;0,IF(K56&lt;$Q$8,"C","L"),"")</f>
      </c>
      <c r="M56" s="203"/>
      <c r="N56" s="204">
        <f aca="true" t="shared" si="1" ref="N56:N61">IF($F$8&gt;0,ROUND(IF(F56&gt;0,IF(G56&lt;=$F$8,IF(O56&lt;=($F$8-$F$6),MIN(O56,($F$8-$F$6)*(1-I56)+($F$8-G56)*I56),(($F$8-$F$6)*(1-I56))+(($F$8-G56)*I56)),IF(O56&lt;=($F$8-$F$6),MIN(O56,$F$8-$F$6)*(1-I56),($F$8-$F$6)*(1-I56))),0),0),0)</f>
        <v>0</v>
      </c>
      <c r="O56" s="205">
        <f aca="true" t="shared" si="2" ref="O56:O61">IF(OR(M56="O",M56="N"),IF(F56&gt;0,IF(M56="O",K56,IF(K56&gt;=$Q$8,$Q$8,K56)),0),0)</f>
        <v>0</v>
      </c>
      <c r="P56" s="206">
        <f aca="true" t="shared" si="3" ref="P56:P61">IF(O56&gt;0,ROUND(IF(F56&gt;0,IF(N56&lt;O56,N56/O56,100%),0%),2)*100,0)</f>
        <v>0</v>
      </c>
      <c r="Q56" s="207">
        <f aca="true" t="shared" si="4" ref="Q56:Q61">IF(P56&gt;0,F56*P56,0)/100</f>
        <v>0</v>
      </c>
      <c r="R56" s="80"/>
      <c r="S56" s="13">
        <f>IF(F56&gt;0,IF(($F$8-$F$6)&gt;#REF!,(#REF!*(1-I56))+(($F$8-G56)*C56),(($F$8-$F$6)*(1-I56))+(($F$8-G56)*I56)),0)</f>
        <v>0</v>
      </c>
      <c r="T56" s="14">
        <f>IF(S56&lt;&gt;0,F56*S56,0)</f>
        <v>0</v>
      </c>
      <c r="V56" s="14"/>
    </row>
    <row r="57" spans="1:22" s="3" customFormat="1" ht="14.25" customHeight="1">
      <c r="A57" s="86"/>
      <c r="B57" s="91"/>
      <c r="C57" s="315"/>
      <c r="D57" s="315"/>
      <c r="E57" s="64"/>
      <c r="F57" s="196"/>
      <c r="G57" s="197"/>
      <c r="H57" s="198"/>
      <c r="I57" s="199"/>
      <c r="J57" s="200"/>
      <c r="K57" s="201"/>
      <c r="L57" s="202">
        <f t="shared" si="0"/>
      </c>
      <c r="M57" s="203"/>
      <c r="N57" s="208">
        <f t="shared" si="1"/>
        <v>0</v>
      </c>
      <c r="O57" s="209">
        <f t="shared" si="2"/>
        <v>0</v>
      </c>
      <c r="P57" s="210">
        <f t="shared" si="3"/>
        <v>0</v>
      </c>
      <c r="Q57" s="211">
        <f t="shared" si="4"/>
        <v>0</v>
      </c>
      <c r="R57" s="80"/>
      <c r="S57" s="13">
        <f>IF(F57&gt;0,IF(($F$8-$F$6)&gt;#REF!,(#REF!*(1-I57))+(($F$8-G57)*C57),(($F$8-$F$6)*(1-I57))+(($F$8-G57)*I57)),0)</f>
        <v>0</v>
      </c>
      <c r="T57" s="14">
        <f>IF(S57&lt;&gt;0,F57*S57,0)</f>
        <v>0</v>
      </c>
      <c r="V57" s="14"/>
    </row>
    <row r="58" spans="1:22" s="3" customFormat="1" ht="14.25" customHeight="1">
      <c r="A58" s="86"/>
      <c r="B58" s="91"/>
      <c r="C58" s="315"/>
      <c r="D58" s="315"/>
      <c r="E58" s="64"/>
      <c r="F58" s="196"/>
      <c r="G58" s="197"/>
      <c r="H58" s="198"/>
      <c r="I58" s="199"/>
      <c r="J58" s="200"/>
      <c r="K58" s="201"/>
      <c r="L58" s="202">
        <f t="shared" si="0"/>
      </c>
      <c r="M58" s="203"/>
      <c r="N58" s="208">
        <f t="shared" si="1"/>
        <v>0</v>
      </c>
      <c r="O58" s="209">
        <f t="shared" si="2"/>
        <v>0</v>
      </c>
      <c r="P58" s="210">
        <f t="shared" si="3"/>
        <v>0</v>
      </c>
      <c r="Q58" s="211">
        <f t="shared" si="4"/>
        <v>0</v>
      </c>
      <c r="R58" s="80"/>
      <c r="S58" s="13"/>
      <c r="T58" s="14"/>
      <c r="V58" s="14"/>
    </row>
    <row r="59" spans="1:22" s="3" customFormat="1" ht="14.25" customHeight="1">
      <c r="A59" s="86"/>
      <c r="B59" s="91"/>
      <c r="C59" s="315"/>
      <c r="D59" s="315"/>
      <c r="E59" s="64"/>
      <c r="F59" s="196"/>
      <c r="G59" s="197"/>
      <c r="H59" s="198"/>
      <c r="I59" s="199"/>
      <c r="J59" s="200"/>
      <c r="K59" s="201"/>
      <c r="L59" s="202">
        <f t="shared" si="0"/>
      </c>
      <c r="M59" s="203"/>
      <c r="N59" s="208">
        <f t="shared" si="1"/>
        <v>0</v>
      </c>
      <c r="O59" s="209">
        <f t="shared" si="2"/>
        <v>0</v>
      </c>
      <c r="P59" s="210">
        <f t="shared" si="3"/>
        <v>0</v>
      </c>
      <c r="Q59" s="211">
        <f t="shared" si="4"/>
        <v>0</v>
      </c>
      <c r="R59" s="80"/>
      <c r="S59" s="13"/>
      <c r="T59" s="14"/>
      <c r="V59" s="14"/>
    </row>
    <row r="60" spans="1:20" s="3" customFormat="1" ht="14.25" customHeight="1">
      <c r="A60" s="86"/>
      <c r="B60" s="91"/>
      <c r="C60" s="315"/>
      <c r="D60" s="315"/>
      <c r="E60" s="64"/>
      <c r="F60" s="196"/>
      <c r="G60" s="197"/>
      <c r="H60" s="198"/>
      <c r="I60" s="199"/>
      <c r="J60" s="200"/>
      <c r="K60" s="201"/>
      <c r="L60" s="202">
        <f t="shared" si="0"/>
      </c>
      <c r="M60" s="203"/>
      <c r="N60" s="208">
        <f t="shared" si="1"/>
        <v>0</v>
      </c>
      <c r="O60" s="209">
        <f t="shared" si="2"/>
        <v>0</v>
      </c>
      <c r="P60" s="210">
        <f t="shared" si="3"/>
        <v>0</v>
      </c>
      <c r="Q60" s="211">
        <f t="shared" si="4"/>
        <v>0</v>
      </c>
      <c r="R60" s="80"/>
      <c r="S60" s="13"/>
      <c r="T60" s="14"/>
    </row>
    <row r="61" spans="1:18" s="3" customFormat="1" ht="14.25" customHeight="1">
      <c r="A61" s="86"/>
      <c r="B61" s="91"/>
      <c r="C61" s="330"/>
      <c r="D61" s="330"/>
      <c r="E61" s="65"/>
      <c r="F61" s="269"/>
      <c r="G61" s="270"/>
      <c r="H61" s="271"/>
      <c r="I61" s="226"/>
      <c r="J61" s="272"/>
      <c r="K61" s="228"/>
      <c r="L61" s="229">
        <f t="shared" si="0"/>
      </c>
      <c r="M61" s="230"/>
      <c r="N61" s="220">
        <f t="shared" si="1"/>
        <v>0</v>
      </c>
      <c r="O61" s="220">
        <f t="shared" si="2"/>
        <v>0</v>
      </c>
      <c r="P61" s="221">
        <f t="shared" si="3"/>
        <v>0</v>
      </c>
      <c r="Q61" s="222">
        <f t="shared" si="4"/>
        <v>0</v>
      </c>
      <c r="R61" s="80"/>
    </row>
    <row r="62" spans="1:100" s="20" customFormat="1" ht="24" customHeight="1">
      <c r="A62" s="86"/>
      <c r="B62" s="91"/>
      <c r="C62" s="91"/>
      <c r="D62" s="91"/>
      <c r="E62" s="65"/>
      <c r="F62" s="42"/>
      <c r="G62" s="43"/>
      <c r="H62" s="67"/>
      <c r="I62" s="68"/>
      <c r="J62" s="67"/>
      <c r="K62" s="116"/>
      <c r="L62" s="43"/>
      <c r="M62" s="67"/>
      <c r="N62" s="116"/>
      <c r="O62" s="69"/>
      <c r="P62" s="69"/>
      <c r="Q62" s="165"/>
      <c r="R62" s="80"/>
      <c r="U62" s="5"/>
      <c r="V62" s="5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</row>
    <row r="63" spans="1:22" s="10" customFormat="1" ht="14.25" customHeight="1">
      <c r="A63" s="95"/>
      <c r="B63" s="153"/>
      <c r="C63" s="153"/>
      <c r="D63" s="153"/>
      <c r="E63" s="307" t="s">
        <v>60</v>
      </c>
      <c r="F63" s="311">
        <f>SUM(F15:F61)</f>
        <v>0</v>
      </c>
      <c r="G63" s="312"/>
      <c r="H63" s="71"/>
      <c r="I63" s="155"/>
      <c r="J63" s="154"/>
      <c r="K63" s="48"/>
      <c r="L63" s="155"/>
      <c r="M63" s="155"/>
      <c r="N63" s="170"/>
      <c r="O63" s="273">
        <f>IF(F63&gt;0,Q63/F63,0)</f>
        <v>0</v>
      </c>
      <c r="P63" s="136"/>
      <c r="Q63" s="274">
        <f>SUM(Q16:Q61)</f>
        <v>0</v>
      </c>
      <c r="R63" s="85"/>
      <c r="S63" s="11"/>
      <c r="T63" s="15">
        <f>SUM(T16:T57)</f>
        <v>0</v>
      </c>
      <c r="V63" s="16"/>
    </row>
    <row r="64" spans="1:22" s="10" customFormat="1" ht="14.25" customHeight="1">
      <c r="A64" s="95"/>
      <c r="B64" s="153"/>
      <c r="C64" s="153"/>
      <c r="D64" s="153"/>
      <c r="E64" s="186"/>
      <c r="F64" s="300"/>
      <c r="G64" s="155"/>
      <c r="H64" s="71"/>
      <c r="I64" s="155"/>
      <c r="J64" s="154"/>
      <c r="K64" s="48"/>
      <c r="L64" s="155"/>
      <c r="M64" s="155"/>
      <c r="N64" s="170"/>
      <c r="O64" s="298"/>
      <c r="P64" s="136"/>
      <c r="Q64" s="299"/>
      <c r="R64" s="85"/>
      <c r="S64" s="11"/>
      <c r="T64" s="15"/>
      <c r="V64" s="16"/>
    </row>
    <row r="65" spans="1:20" ht="12.75">
      <c r="A65" s="96"/>
      <c r="B65" s="66"/>
      <c r="C65" s="66"/>
      <c r="D65" s="66"/>
      <c r="E65" s="184" t="s">
        <v>61</v>
      </c>
      <c r="F65" s="321">
        <f>SUMIF(L16:L60,"=C",F16:F60)</f>
        <v>0</v>
      </c>
      <c r="G65" s="322"/>
      <c r="H65" s="326">
        <f>IF(F63&gt;0,$F$65/$F$63,0)</f>
        <v>0</v>
      </c>
      <c r="I65" s="327"/>
      <c r="J65" s="59" t="s">
        <v>62</v>
      </c>
      <c r="K65" s="59"/>
      <c r="L65" s="77"/>
      <c r="M65" s="77"/>
      <c r="N65" s="18"/>
      <c r="O65" s="18"/>
      <c r="P65" s="18"/>
      <c r="Q65" s="18"/>
      <c r="R65" s="74"/>
      <c r="S65" s="17"/>
      <c r="T65" s="17" t="e">
        <f>F8-(T63/F63)</f>
        <v>#DIV/0!</v>
      </c>
    </row>
    <row r="66" spans="1:18" ht="12.75">
      <c r="A66" s="96"/>
      <c r="B66" s="66"/>
      <c r="C66" s="66"/>
      <c r="D66" s="66"/>
      <c r="E66" s="66"/>
      <c r="F66" s="313">
        <f>SUMIF(L16:L60,"=L",F16:F60)</f>
        <v>0</v>
      </c>
      <c r="G66" s="314"/>
      <c r="H66" s="318">
        <f>IF(F63&gt;0,$F$66/$F$63,0)</f>
        <v>0</v>
      </c>
      <c r="I66" s="319"/>
      <c r="J66" s="59" t="s">
        <v>63</v>
      </c>
      <c r="K66" s="59"/>
      <c r="L66" s="77"/>
      <c r="M66" s="77"/>
      <c r="N66" s="18"/>
      <c r="O66" s="18"/>
      <c r="P66" s="18"/>
      <c r="Q66" s="18"/>
      <c r="R66" s="74"/>
    </row>
    <row r="67" spans="1:18" ht="6" customHeight="1">
      <c r="A67" s="96"/>
      <c r="B67" s="66"/>
      <c r="C67" s="66"/>
      <c r="D67" s="66"/>
      <c r="E67" s="66"/>
      <c r="F67" s="76"/>
      <c r="G67" s="21"/>
      <c r="H67" s="164"/>
      <c r="I67" s="21"/>
      <c r="J67" s="59"/>
      <c r="K67" s="59"/>
      <c r="L67" s="77"/>
      <c r="M67" s="77"/>
      <c r="N67" s="18"/>
      <c r="O67" s="18"/>
      <c r="P67" s="18"/>
      <c r="Q67" s="18"/>
      <c r="R67" s="74"/>
    </row>
    <row r="68" spans="1:18" s="10" customFormat="1" ht="15" customHeight="1">
      <c r="A68" s="95"/>
      <c r="B68" s="157" t="s">
        <v>64</v>
      </c>
      <c r="C68" s="158"/>
      <c r="D68" s="158"/>
      <c r="E68" s="158"/>
      <c r="F68" s="159"/>
      <c r="G68" s="158"/>
      <c r="H68" s="160"/>
      <c r="I68" s="158"/>
      <c r="J68" s="160"/>
      <c r="K68" s="161"/>
      <c r="L68" s="158"/>
      <c r="M68" s="158"/>
      <c r="N68" s="161"/>
      <c r="O68" s="161"/>
      <c r="P68" s="162"/>
      <c r="Q68" s="163"/>
      <c r="R68" s="85"/>
    </row>
    <row r="69" spans="1:18" s="10" customFormat="1" ht="6" customHeight="1">
      <c r="A69" s="95"/>
      <c r="B69" s="109"/>
      <c r="C69" s="110"/>
      <c r="D69" s="110"/>
      <c r="E69" s="110"/>
      <c r="F69" s="111"/>
      <c r="G69" s="110"/>
      <c r="H69" s="112"/>
      <c r="I69" s="110"/>
      <c r="J69" s="112"/>
      <c r="K69" s="113"/>
      <c r="L69" s="110"/>
      <c r="M69" s="110"/>
      <c r="N69" s="113"/>
      <c r="O69" s="113"/>
      <c r="P69" s="114"/>
      <c r="Q69" s="115"/>
      <c r="R69" s="85"/>
    </row>
    <row r="70" spans="1:18" s="6" customFormat="1" ht="12.75" customHeight="1">
      <c r="A70" s="94"/>
      <c r="B70" s="90" t="s">
        <v>65</v>
      </c>
      <c r="C70" s="306" t="s">
        <v>66</v>
      </c>
      <c r="D70" s="306"/>
      <c r="E70" s="38"/>
      <c r="F70" s="106"/>
      <c r="G70" s="39"/>
      <c r="H70" s="40"/>
      <c r="I70" s="41"/>
      <c r="J70" s="40"/>
      <c r="K70" s="69"/>
      <c r="L70" s="43"/>
      <c r="M70" s="75"/>
      <c r="N70" s="69"/>
      <c r="O70" s="69"/>
      <c r="P70" s="70"/>
      <c r="Q70" s="106"/>
      <c r="R70" s="83"/>
    </row>
    <row r="71" spans="1:18" s="3" customFormat="1" ht="14.25" customHeight="1">
      <c r="A71" s="86"/>
      <c r="B71" s="91"/>
      <c r="C71" s="320"/>
      <c r="D71" s="320"/>
      <c r="E71" s="46"/>
      <c r="F71" s="275"/>
      <c r="G71" s="276"/>
      <c r="H71" s="277"/>
      <c r="I71" s="278"/>
      <c r="J71" s="279"/>
      <c r="K71" s="280"/>
      <c r="L71" s="281">
        <f>IF(K71&gt;0,IF(K71&lt;$Q$8,"C","L"),"")</f>
      </c>
      <c r="M71" s="282"/>
      <c r="N71" s="204">
        <f>IF(AND($F$8&gt;0,$F$6&gt;0),ROUND(IF(F71&gt;0,IF(G71&lt;=$F$8,IF(O71&lt;=($F$8-$F$6),MIN(O71,($F$8-$F$6)*(1-I71)+($F$8-G71)*I71),(($F$8-$F$6)*(1-I71))+(($F$8-G71)*I71)),IF(O71&lt;=($F$8-$F$6),MIN(O71,$F$8-$F$6)*(1-I71),($F$8-$F$6)*(1-I71))),0),0),0)</f>
        <v>0</v>
      </c>
      <c r="O71" s="283">
        <f>IF(AND($F$6&gt;0,$F$7&gt;0,$F$8&gt;0),IF(F71&gt;0,IF(OR(M71="O",M71="N"),IF($F$8&gt;0,IF(AND(K71&gt;0,M71="N"),MIN($Q$8-($F$8-$F$7)+$F$8-((G71*I71)+($F$6*(1-I71))),K71),K71),0),0),0),0)</f>
        <v>0</v>
      </c>
      <c r="P71" s="284">
        <f>IF(O71&gt;0,ROUND(IF(F71&gt;0,IF(N71&lt;O71,N71/O71,100%),0%),2)*100,0)</f>
        <v>0</v>
      </c>
      <c r="Q71" s="207">
        <f>IF(P71&gt;0,F71*P71,0)/100</f>
        <v>0</v>
      </c>
      <c r="R71" s="80"/>
    </row>
    <row r="72" spans="1:18" s="3" customFormat="1" ht="14.25" customHeight="1">
      <c r="A72" s="86"/>
      <c r="B72" s="91"/>
      <c r="C72" s="334"/>
      <c r="D72" s="334"/>
      <c r="E72" s="46"/>
      <c r="F72" s="285"/>
      <c r="G72" s="286"/>
      <c r="H72" s="287"/>
      <c r="I72" s="288"/>
      <c r="J72" s="289"/>
      <c r="K72" s="290"/>
      <c r="L72" s="291">
        <f>IF(K72&gt;0,IF(K72&lt;$Q$8,"C","L"),"")</f>
      </c>
      <c r="M72" s="292"/>
      <c r="N72" s="293">
        <f>IF($F$8&gt;0,ROUND(IF(F72&gt;0,IF(G72&lt;=$F$8,IF(O72&lt;=($F$8-$F$6),MIN(O72,($F$8-$F$6)*(1-I72)+($F$8-G72)*I72),(($F$8-$F$6)*(1-I72))+(($F$8-G72)*I72)),IF(O72&lt;=($F$8-$F$6),MIN(O72,$F$8-$F$6)*(1-I72),($F$8-$F$6)*(1-I72))),0),0),0)</f>
        <v>0</v>
      </c>
      <c r="O72" s="293">
        <f>IF(AND($F$6&gt;0,$F$7&gt;0,$F$8&gt;0),IF(F72&gt;0,IF(OR(M72="O",M72="N"),IF($F$8&gt;0,IF(AND(K72&gt;0,M72="N"),MIN($Q$8-($F$8-$F$7)+$F$8-((G72*I72)+($F$6*(1-I72))),K72),K72),0),0),0),0)</f>
        <v>0</v>
      </c>
      <c r="P72" s="294">
        <f>IF(O72&gt;0,ROUND(IF(F72&gt;0,IF(N72&lt;O72,N72/O72,100%),0%),2)*100,0)</f>
        <v>0</v>
      </c>
      <c r="Q72" s="222">
        <f>IF(P72&gt;0,F72*P72,0)/100</f>
        <v>0</v>
      </c>
      <c r="R72" s="80"/>
    </row>
    <row r="73" spans="1:18" s="3" customFormat="1" ht="6" customHeight="1">
      <c r="A73" s="86"/>
      <c r="B73" s="91"/>
      <c r="C73" s="62"/>
      <c r="D73" s="62"/>
      <c r="E73" s="46"/>
      <c r="F73" s="178"/>
      <c r="G73" s="179"/>
      <c r="H73" s="30"/>
      <c r="I73" s="180"/>
      <c r="J73" s="30"/>
      <c r="K73" s="181"/>
      <c r="L73" s="148"/>
      <c r="M73" s="182"/>
      <c r="N73" s="118"/>
      <c r="O73" s="118"/>
      <c r="P73" s="120"/>
      <c r="Q73" s="121"/>
      <c r="R73" s="80"/>
    </row>
    <row r="74" spans="1:18" s="6" customFormat="1" ht="12.75">
      <c r="A74" s="94"/>
      <c r="B74" s="90" t="s">
        <v>67</v>
      </c>
      <c r="C74" s="338" t="s">
        <v>68</v>
      </c>
      <c r="D74" s="338"/>
      <c r="E74" s="38"/>
      <c r="F74" s="149"/>
      <c r="G74" s="172"/>
      <c r="H74" s="29"/>
      <c r="I74" s="150"/>
      <c r="J74" s="29"/>
      <c r="K74" s="119"/>
      <c r="L74" s="55"/>
      <c r="M74" s="138"/>
      <c r="N74" s="119"/>
      <c r="O74" s="119"/>
      <c r="P74" s="122"/>
      <c r="Q74" s="149"/>
      <c r="R74" s="83"/>
    </row>
    <row r="75" spans="1:18" s="3" customFormat="1" ht="14.25" customHeight="1">
      <c r="A75" s="86"/>
      <c r="B75" s="91"/>
      <c r="C75" s="320"/>
      <c r="D75" s="320"/>
      <c r="E75" s="46"/>
      <c r="F75" s="275"/>
      <c r="G75" s="276"/>
      <c r="H75" s="277"/>
      <c r="I75" s="278"/>
      <c r="J75" s="279"/>
      <c r="K75" s="280"/>
      <c r="L75" s="281">
        <f>IF(K75&gt;0,IF(K75&lt;$Q$8,"C","L"),"")</f>
      </c>
      <c r="M75" s="282"/>
      <c r="N75" s="204">
        <f>IF($F$8&gt;0,ROUND(IF(F75&gt;0,IF(G75&lt;=$F$8,IF(O75&lt;=($F$8-$F$6),MIN(O75,($F$8-$F$6)*(1-I75)+($F$8-G75)*I75),(($F$8-$F$6)*(1-I75))+(($F$8-G75)*I75)),IF(O75&lt;=($F$8-$F$6),MIN(O75,$F$8-$F$6)*(1-I75),($F$8-$F$6)*(1-I75))),0),0),0)</f>
        <v>0</v>
      </c>
      <c r="O75" s="283">
        <f>IF(AND($F$6&gt;0,$F$7&gt;0,$F$8&gt;0),IF(F75&gt;0,IF(OR(M75="O",M75="N"),IF($F$8&gt;0,IF(AND(K75&gt;0,M75="N"),MIN($Q$8-($F$8-$F$7)+$F$8-((G75*I75)+($F$6*(1-I75))),K75),K75),0),0),0),0)</f>
        <v>0</v>
      </c>
      <c r="P75" s="284">
        <f>IF(O75&gt;0,ROUND(IF(F75&gt;0,IF(N75&lt;O75,N75/O75,100%),0%),2)*100,0)</f>
        <v>0</v>
      </c>
      <c r="Q75" s="207">
        <f>IF(P75&gt;0,F75*P75,0)/100</f>
        <v>0</v>
      </c>
      <c r="R75" s="80"/>
    </row>
    <row r="76" spans="1:18" s="3" customFormat="1" ht="14.25" customHeight="1">
      <c r="A76" s="86"/>
      <c r="B76" s="91"/>
      <c r="C76" s="334"/>
      <c r="D76" s="334"/>
      <c r="E76" s="46"/>
      <c r="F76" s="285"/>
      <c r="G76" s="286"/>
      <c r="H76" s="287"/>
      <c r="I76" s="288"/>
      <c r="J76" s="289"/>
      <c r="K76" s="290"/>
      <c r="L76" s="291">
        <f>IF(K76&gt;0,IF(K76&lt;$Q$8,"C","L"),"")</f>
      </c>
      <c r="M76" s="292"/>
      <c r="N76" s="171">
        <f>IF($F$8&gt;0,ROUND(IF(F76&gt;0,IF(G76&lt;=$F$8,IF(O76&lt;=($F$8-$F$6),MIN(O76,($F$8-$F$6)*(1-I76)+($F$8-G76)*I76),(($F$8-$F$6)*(1-I76))+(($F$8-G76)*I76)),IF(O76&lt;=($F$8-$F$6),MIN(O76,$F$8-$F$6)*(1-I76),($F$8-$F$6)*(1-I76))),0),0),0)</f>
        <v>0</v>
      </c>
      <c r="O76" s="293">
        <f>IF(AND($F$6&gt;0,$F$7&gt;0,$F$8&gt;0),IF(F76&gt;0,IF(OR(M76="O",M76="N"),IF($F$8&gt;0,IF(AND(K76&gt;0,M76="N"),MIN($Q$8-($F$8-$F$7)+$F$8-((G76*I76)+($F$6*(1-I76))),K76),K76),0),0),0),0)</f>
        <v>0</v>
      </c>
      <c r="P76" s="294">
        <f>IF(O76&gt;0,ROUND(IF(F76&gt;0,IF(N76&lt;O76,N76/O76,100%),0%),2)*100,0)</f>
        <v>0</v>
      </c>
      <c r="Q76" s="222">
        <f>IF(P76&gt;0,F76*P76,0)/100</f>
        <v>0</v>
      </c>
      <c r="R76" s="80"/>
    </row>
    <row r="77" spans="1:18" s="3" customFormat="1" ht="6" customHeight="1">
      <c r="A77" s="86"/>
      <c r="B77" s="91"/>
      <c r="C77" s="62"/>
      <c r="D77" s="62"/>
      <c r="E77" s="46"/>
      <c r="F77" s="178"/>
      <c r="G77" s="179"/>
      <c r="H77" s="30"/>
      <c r="I77" s="180"/>
      <c r="J77" s="30"/>
      <c r="K77" s="181"/>
      <c r="L77" s="148"/>
      <c r="M77" s="182"/>
      <c r="N77" s="118"/>
      <c r="O77" s="118"/>
      <c r="P77" s="120"/>
      <c r="Q77" s="121"/>
      <c r="R77" s="80"/>
    </row>
    <row r="78" spans="1:18" s="6" customFormat="1" ht="12.75" customHeight="1">
      <c r="A78" s="94"/>
      <c r="B78" s="90" t="s">
        <v>69</v>
      </c>
      <c r="C78" s="306" t="s">
        <v>70</v>
      </c>
      <c r="D78" s="306"/>
      <c r="E78" s="38"/>
      <c r="F78" s="149"/>
      <c r="G78" s="172"/>
      <c r="H78" s="29"/>
      <c r="I78" s="150"/>
      <c r="J78" s="29"/>
      <c r="K78" s="119"/>
      <c r="L78" s="55"/>
      <c r="M78" s="138"/>
      <c r="N78" s="119"/>
      <c r="O78" s="119"/>
      <c r="P78" s="122"/>
      <c r="Q78" s="149"/>
      <c r="R78" s="83"/>
    </row>
    <row r="79" spans="1:18" s="3" customFormat="1" ht="14.25" customHeight="1">
      <c r="A79" s="86"/>
      <c r="B79" s="91"/>
      <c r="C79" s="320"/>
      <c r="D79" s="320"/>
      <c r="E79" s="46"/>
      <c r="F79" s="275"/>
      <c r="G79" s="276"/>
      <c r="H79" s="277"/>
      <c r="I79" s="278"/>
      <c r="J79" s="279"/>
      <c r="K79" s="280"/>
      <c r="L79" s="281">
        <f>IF(K79&gt;0,IF(K79&lt;$Q$8,"C","L"),"")</f>
      </c>
      <c r="M79" s="282"/>
      <c r="N79" s="204">
        <f>IF($F$8&gt;0,ROUND(IF(F79&gt;0,IF(G79&lt;=$F$8,IF(O79&lt;=($F$8-$F$6),MIN(O79,($F$8-$F$6)*(1-I79)+($F$8-G79)*I79),(($F$8-$F$6)*(1-I79))+(($F$8-G79)*I79)),IF(O79&lt;=($F$8-$F$6),MIN(O79,$F$8-$F$6)*(1-I79),($F$8-$F$6)*(1-I79))),0),0),0)</f>
        <v>0</v>
      </c>
      <c r="O79" s="283">
        <f>IF(AND($F$6&gt;0,$F$7&gt;0,$F$8&gt;0),IF(F79&gt;0,IF(OR(M79="O",M79="N"),IF($F$8&gt;0,IF(AND(K79&gt;0,M79="N"),MIN($Q$8-($F$8-$F$7)+$F$8-((G79*I79)+($F$6*(1-I79))),K79),K79),0),0),0),0)</f>
        <v>0</v>
      </c>
      <c r="P79" s="284">
        <f>IF(O79&gt;0,ROUND(IF(F79&gt;0,IF(N79&lt;O79,N79/O79,100%),0%),2)*100,0)</f>
        <v>0</v>
      </c>
      <c r="Q79" s="207">
        <f>IF(P79&gt;0,F79*P79,0)/100</f>
        <v>0</v>
      </c>
      <c r="R79" s="80"/>
    </row>
    <row r="80" spans="1:18" s="3" customFormat="1" ht="14.25" customHeight="1">
      <c r="A80" s="86"/>
      <c r="B80" s="91"/>
      <c r="C80" s="334"/>
      <c r="D80" s="334"/>
      <c r="E80" s="46"/>
      <c r="F80" s="285"/>
      <c r="G80" s="286"/>
      <c r="H80" s="287"/>
      <c r="I80" s="288"/>
      <c r="J80" s="289"/>
      <c r="K80" s="290"/>
      <c r="L80" s="291">
        <f>IF(K80&gt;0,IF(K80&lt;$Q$8,"C","L"),"")</f>
      </c>
      <c r="M80" s="292"/>
      <c r="N80" s="171">
        <f>IF($F$8&gt;0,ROUND(IF(F80&gt;0,IF(G80&lt;=$F$8,IF(O80&lt;=($F$8-$F$6),MIN(O80,($F$8-$F$6)*(1-I80)+($F$8-G80)*I80),(($F$8-$F$6)*(1-I80))+(($F$8-G80)*I80)),IF(O80&lt;=($F$8-$F$6),MIN(O80,$F$8-$F$6)*(1-I80),($F$8-$F$6)*(1-I80))),0),0),0)</f>
        <v>0</v>
      </c>
      <c r="O80" s="293">
        <f>IF(AND($F$6&gt;0,$F$7&gt;0,$F$8&gt;0),IF(F80&gt;0,IF(OR(M80="O",M80="N"),IF($F$8&gt;0,IF(AND(K80&gt;0,M80="N"),MIN($Q$8-($F$8-$F$7)+$F$8-((G80*I80)+($F$6*(1-I80))),K80),K80),0),0),0),0)</f>
        <v>0</v>
      </c>
      <c r="P80" s="251">
        <f>IF(O80&gt;0,ROUND(IF(F80&gt;0,IF(N80&lt;O80,N80/O80,100%),0%),2)*100,0)</f>
        <v>0</v>
      </c>
      <c r="Q80" s="222">
        <f>IF(P80&gt;0,F80*P80,0)/100</f>
        <v>0</v>
      </c>
      <c r="R80" s="80"/>
    </row>
    <row r="81" spans="1:18" s="3" customFormat="1" ht="12" customHeight="1">
      <c r="A81" s="86"/>
      <c r="B81" s="91"/>
      <c r="C81" s="62"/>
      <c r="D81" s="62"/>
      <c r="E81" s="46"/>
      <c r="F81" s="141"/>
      <c r="G81" s="142"/>
      <c r="H81" s="143"/>
      <c r="I81" s="144"/>
      <c r="J81" s="143"/>
      <c r="K81" s="145"/>
      <c r="L81" s="146"/>
      <c r="M81" s="147"/>
      <c r="N81" s="145"/>
      <c r="O81" s="145"/>
      <c r="P81" s="167"/>
      <c r="Q81" s="168"/>
      <c r="R81" s="80"/>
    </row>
    <row r="82" spans="1:18" s="10" customFormat="1" ht="14.25" customHeight="1">
      <c r="A82" s="185"/>
      <c r="B82" s="297"/>
      <c r="C82" s="297"/>
      <c r="D82" s="297"/>
      <c r="E82" s="170" t="s">
        <v>71</v>
      </c>
      <c r="F82" s="295">
        <f>SUM(F70:F80)</f>
        <v>0</v>
      </c>
      <c r="G82" s="155"/>
      <c r="H82" s="26"/>
      <c r="I82" s="155"/>
      <c r="J82" s="26"/>
      <c r="K82" s="156"/>
      <c r="L82" s="47"/>
      <c r="M82" s="155"/>
      <c r="N82" s="170"/>
      <c r="O82" s="273">
        <f>IF(F82&gt;0,Q82/F82,0)</f>
        <v>0</v>
      </c>
      <c r="P82" s="166"/>
      <c r="Q82" s="296">
        <f>SUM(Q70:Q80)</f>
        <v>0</v>
      </c>
      <c r="R82" s="85"/>
    </row>
    <row r="83" spans="1:18" s="10" customFormat="1" ht="9.75" customHeight="1">
      <c r="A83" s="95"/>
      <c r="B83" s="47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127"/>
    </row>
    <row r="84" spans="1:18" s="12" customFormat="1" ht="9.75" customHeight="1">
      <c r="A84" s="128"/>
      <c r="B84" s="49">
        <v>1</v>
      </c>
      <c r="C84" s="333" t="s">
        <v>72</v>
      </c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129"/>
    </row>
    <row r="85" spans="1:18" s="12" customFormat="1" ht="9.75" customHeight="1">
      <c r="A85" s="128"/>
      <c r="B85" s="50"/>
      <c r="C85" s="333" t="s">
        <v>92</v>
      </c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129"/>
    </row>
    <row r="86" spans="1:18" s="12" customFormat="1" ht="4.5" customHeight="1">
      <c r="A86" s="128"/>
      <c r="B86" s="50"/>
      <c r="C86" s="50"/>
      <c r="D86" s="50"/>
      <c r="E86" s="50"/>
      <c r="F86" s="51"/>
      <c r="G86" s="50"/>
      <c r="H86" s="50"/>
      <c r="I86" s="50"/>
      <c r="J86" s="50"/>
      <c r="K86" s="49"/>
      <c r="L86" s="50"/>
      <c r="M86" s="50"/>
      <c r="N86" s="49"/>
      <c r="O86" s="52"/>
      <c r="P86" s="52"/>
      <c r="Q86" s="53"/>
      <c r="R86" s="129"/>
    </row>
    <row r="87" spans="1:18" s="6" customFormat="1" ht="9.75" customHeight="1">
      <c r="A87" s="94"/>
      <c r="B87" s="49">
        <v>2</v>
      </c>
      <c r="C87" s="50" t="s">
        <v>73</v>
      </c>
      <c r="D87" s="54"/>
      <c r="E87" s="54"/>
      <c r="F87" s="55"/>
      <c r="G87" s="54"/>
      <c r="H87" s="56"/>
      <c r="I87" s="54"/>
      <c r="J87" s="56"/>
      <c r="K87" s="55"/>
      <c r="L87" s="54"/>
      <c r="M87" s="54"/>
      <c r="N87" s="55"/>
      <c r="O87" s="55"/>
      <c r="P87" s="55"/>
      <c r="Q87" s="55"/>
      <c r="R87" s="130"/>
    </row>
    <row r="88" spans="1:18" s="6" customFormat="1" ht="9.75" customHeight="1">
      <c r="A88" s="94"/>
      <c r="B88" s="54"/>
      <c r="C88" s="50" t="s">
        <v>74</v>
      </c>
      <c r="D88" s="54"/>
      <c r="E88" s="54"/>
      <c r="F88" s="54"/>
      <c r="G88" s="54"/>
      <c r="H88" s="56"/>
      <c r="I88" s="54"/>
      <c r="J88" s="56"/>
      <c r="K88" s="54"/>
      <c r="L88" s="54"/>
      <c r="M88" s="54"/>
      <c r="N88" s="54"/>
      <c r="O88" s="54"/>
      <c r="P88" s="54"/>
      <c r="Q88" s="54"/>
      <c r="R88" s="130"/>
    </row>
    <row r="89" spans="1:18" ht="4.5" customHeight="1">
      <c r="A89" s="96"/>
      <c r="B89" s="57"/>
      <c r="C89" s="58"/>
      <c r="D89" s="58"/>
      <c r="E89" s="58"/>
      <c r="F89" s="59"/>
      <c r="G89" s="58"/>
      <c r="H89" s="60"/>
      <c r="I89" s="58"/>
      <c r="J89" s="60"/>
      <c r="K89" s="59"/>
      <c r="L89" s="59"/>
      <c r="M89" s="58"/>
      <c r="N89" s="59"/>
      <c r="O89" s="59"/>
      <c r="P89" s="59"/>
      <c r="Q89" s="59"/>
      <c r="R89" s="131"/>
    </row>
    <row r="90" spans="1:18" ht="17.25" customHeight="1">
      <c r="A90" s="195" t="s">
        <v>93</v>
      </c>
      <c r="B90" s="78"/>
      <c r="C90" s="78"/>
      <c r="D90" s="78"/>
      <c r="E90" s="78"/>
      <c r="F90" s="78"/>
      <c r="G90" s="78"/>
      <c r="H90" s="132"/>
      <c r="I90" s="78"/>
      <c r="J90" s="132"/>
      <c r="K90" s="78"/>
      <c r="L90" s="78"/>
      <c r="M90" s="78"/>
      <c r="N90" s="78"/>
      <c r="O90" s="78"/>
      <c r="P90" s="78"/>
      <c r="Q90" s="152"/>
      <c r="R90" s="339" t="s">
        <v>95</v>
      </c>
    </row>
    <row r="91" ht="12.75">
      <c r="A91" s="79"/>
    </row>
    <row r="92" ht="12.75">
      <c r="A92" s="79"/>
    </row>
    <row r="93" ht="12.75">
      <c r="A93" s="79"/>
    </row>
    <row r="94" ht="12.75">
      <c r="A94" s="79"/>
    </row>
    <row r="95" ht="12.75">
      <c r="A95" s="79"/>
    </row>
    <row r="96" ht="12.75">
      <c r="A96" s="79"/>
    </row>
    <row r="97" ht="12.75">
      <c r="A97" s="79"/>
    </row>
    <row r="98" ht="12.75">
      <c r="A98" s="79"/>
    </row>
    <row r="99" ht="12.75">
      <c r="A99" s="79"/>
    </row>
    <row r="100" ht="12.75">
      <c r="A100" s="79"/>
    </row>
    <row r="101" ht="12.75">
      <c r="A101" s="79"/>
    </row>
    <row r="102" ht="12.75">
      <c r="A102" s="79"/>
    </row>
    <row r="103" ht="12.75">
      <c r="A103" s="79"/>
    </row>
    <row r="104" ht="12.75">
      <c r="A104" s="79"/>
    </row>
    <row r="105" ht="12.75">
      <c r="A105" s="79"/>
    </row>
    <row r="106" ht="12.75">
      <c r="A106" s="79"/>
    </row>
    <row r="107" ht="12.75">
      <c r="A107" s="79"/>
    </row>
    <row r="108" ht="12.75">
      <c r="A108" s="79"/>
    </row>
    <row r="109" ht="12.75">
      <c r="A109" s="79"/>
    </row>
    <row r="110" ht="12.75">
      <c r="A110" s="79"/>
    </row>
    <row r="111" ht="12.75">
      <c r="A111" s="79"/>
    </row>
    <row r="112" ht="12.75">
      <c r="A112" s="79"/>
    </row>
    <row r="113" ht="12.75">
      <c r="A113" s="79"/>
    </row>
    <row r="114" ht="12.75">
      <c r="A114" s="79"/>
    </row>
    <row r="115" ht="12.75">
      <c r="A115" s="79"/>
    </row>
    <row r="116" ht="12.75">
      <c r="A116" s="79"/>
    </row>
    <row r="117" ht="12.75">
      <c r="A117" s="79"/>
    </row>
    <row r="118" ht="12.75">
      <c r="A118" s="79"/>
    </row>
    <row r="119" ht="12.75">
      <c r="A119" s="79"/>
    </row>
    <row r="120" ht="12.75">
      <c r="A120" s="79"/>
    </row>
    <row r="121" ht="12.75">
      <c r="A121" s="79"/>
    </row>
    <row r="122" ht="12.75">
      <c r="A122" s="79"/>
    </row>
    <row r="123" ht="12.75">
      <c r="A123" s="79"/>
    </row>
    <row r="124" ht="12.75">
      <c r="A124" s="79"/>
    </row>
    <row r="125" ht="12.75">
      <c r="A125" s="79"/>
    </row>
    <row r="126" ht="12.75">
      <c r="A126" s="79"/>
    </row>
    <row r="127" ht="12.75">
      <c r="A127" s="79"/>
    </row>
    <row r="128" ht="12.75">
      <c r="A128" s="79"/>
    </row>
    <row r="129" ht="12.75">
      <c r="A129" s="79"/>
    </row>
    <row r="130" ht="12.75">
      <c r="A130" s="79"/>
    </row>
    <row r="131" ht="12.75">
      <c r="A131" s="79"/>
    </row>
    <row r="132" ht="12.75">
      <c r="A132" s="79"/>
    </row>
    <row r="133" ht="12.75">
      <c r="A133" s="79"/>
    </row>
    <row r="134" ht="12.75">
      <c r="A134" s="79"/>
    </row>
    <row r="135" ht="12.75">
      <c r="A135" s="79"/>
    </row>
    <row r="136" ht="12.75">
      <c r="A136" s="79"/>
    </row>
    <row r="137" ht="12.75">
      <c r="A137" s="79"/>
    </row>
    <row r="138" ht="12.75">
      <c r="A138" s="79"/>
    </row>
    <row r="139" ht="12.75">
      <c r="A139" s="79"/>
    </row>
    <row r="140" ht="12.75">
      <c r="A140" s="79"/>
    </row>
    <row r="141" ht="12.75">
      <c r="A141" s="79"/>
    </row>
    <row r="142" ht="12.75">
      <c r="A142" s="79"/>
    </row>
    <row r="143" ht="12.75">
      <c r="A143" s="79"/>
    </row>
    <row r="144" ht="12.75">
      <c r="A144" s="79"/>
    </row>
  </sheetData>
  <sheetProtection password="CBFE" sheet="1" objects="1" scenarios="1" selectLockedCells="1"/>
  <mergeCells count="43">
    <mergeCell ref="C83:Q83"/>
    <mergeCell ref="C85:Q85"/>
    <mergeCell ref="Q1:R1"/>
    <mergeCell ref="M5:Q5"/>
    <mergeCell ref="C80:D80"/>
    <mergeCell ref="C74:D74"/>
    <mergeCell ref="C78:D78"/>
    <mergeCell ref="C79:D79"/>
    <mergeCell ref="B5:D5"/>
    <mergeCell ref="B6:D6"/>
    <mergeCell ref="C17:D17"/>
    <mergeCell ref="B7:D7"/>
    <mergeCell ref="G7:H7"/>
    <mergeCell ref="C84:Q84"/>
    <mergeCell ref="C58:D58"/>
    <mergeCell ref="C59:D59"/>
    <mergeCell ref="C60:D60"/>
    <mergeCell ref="C71:D71"/>
    <mergeCell ref="C70:D70"/>
    <mergeCell ref="C76:D76"/>
    <mergeCell ref="F5:I5"/>
    <mergeCell ref="K8:P8"/>
    <mergeCell ref="O6:Q6"/>
    <mergeCell ref="H65:I65"/>
    <mergeCell ref="N11:R11"/>
    <mergeCell ref="C19:D19"/>
    <mergeCell ref="C26:D26"/>
    <mergeCell ref="H66:I66"/>
    <mergeCell ref="C75:D75"/>
    <mergeCell ref="F65:G65"/>
    <mergeCell ref="C61:D61"/>
    <mergeCell ref="C31:D31"/>
    <mergeCell ref="C72:D72"/>
    <mergeCell ref="C16:D16"/>
    <mergeCell ref="B8:E8"/>
    <mergeCell ref="F63:G63"/>
    <mergeCell ref="F66:G66"/>
    <mergeCell ref="C27:D27"/>
    <mergeCell ref="C56:D56"/>
    <mergeCell ref="F11:M11"/>
    <mergeCell ref="C57:D57"/>
    <mergeCell ref="C51:E51"/>
    <mergeCell ref="C18:D18"/>
  </mergeCells>
  <printOptions horizontalCentered="1" verticalCentered="1"/>
  <pageMargins left="0.07874015748031496" right="0.07874015748031496" top="0.07874015748031496" bottom="0.07874015748031496" header="0" footer="0"/>
  <pageSetup fitToHeight="1" fitToWidth="1" horizontalDpi="300" verticalDpi="300" orientation="portrait" paperSize="5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RoHemond</dc:creator>
  <cp:keywords/>
  <dc:description/>
  <cp:lastModifiedBy>RoHemond</cp:lastModifiedBy>
  <cp:lastPrinted>2005-09-15T18:38:39Z</cp:lastPrinted>
  <dcterms:created xsi:type="dcterms:W3CDTF">2005-07-29T15:36:57Z</dcterms:created>
  <dcterms:modified xsi:type="dcterms:W3CDTF">2005-10-05T19:53:16Z</dcterms:modified>
  <cp:category/>
  <cp:version/>
  <cp:contentType/>
  <cp:contentStatus/>
</cp:coreProperties>
</file>